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defaultThemeVersion="124226"/>
  <mc:AlternateContent xmlns:mc="http://schemas.openxmlformats.org/markup-compatibility/2006">
    <mc:Choice Requires="x15">
      <x15ac:absPath xmlns:x15ac="http://schemas.microsoft.com/office/spreadsheetml/2010/11/ac" url="C:\Users\gkago\Documents\2020 Quarterly Industry Reports\Q4 2020 Reports\"/>
    </mc:Choice>
  </mc:AlternateContent>
  <xr:revisionPtr revIDLastSave="0" documentId="8_{8C813510-7752-48B7-9823-4272BB09184C}" xr6:coauthVersionLast="46" xr6:coauthVersionMax="46" xr10:uidLastSave="{00000000-0000-0000-0000-000000000000}"/>
  <workbookProtection workbookAlgorithmName="SHA-512" workbookHashValue="8rvpN2If4d0gOYxiVGVeMtNHFxyZnKwBKx5W7J53UTZNzOX/UMNrC+LqzvwSvJO1s+8QxIJ64R8iJxGuQCla1Q==" workbookSaltValue="hBUqyA5OtmeJ4AoVw6yA8A==" workbookSpinCount="100000" lockStructure="1"/>
  <bookViews>
    <workbookView xWindow="-110" yWindow="-110" windowWidth="19420" windowHeight="10420" tabRatio="848" firstSheet="31" activeTab="38"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LINKED" sheetId="64" state="hidden" r:id="rId13"/>
    <sheet name="NON-LINKED" sheetId="65" state="hidden" r:id="rId14"/>
    <sheet name="APPENDIX 10" sheetId="46" r:id="rId15"/>
    <sheet name="APPENDIX 11" sheetId="7" r:id="rId16"/>
    <sheet name="PP" sheetId="67" state="hidden" r:id="rId17"/>
    <sheet name="DA" sheetId="68" state="hidden" r:id="rId18"/>
    <sheet name="APPENDIX 12" sheetId="8" r:id="rId19"/>
    <sheet name="APPENDIX 13" sheetId="47" r:id="rId20"/>
    <sheet name="APPENDIX 14" sheetId="48" r:id="rId21"/>
    <sheet name="APPENDIX 15" sheetId="49" r:id="rId22"/>
    <sheet name="APPENDIX 16" sheetId="50" r:id="rId23"/>
    <sheet name="APPENDIX 17" sheetId="51" r:id="rId24"/>
    <sheet name="APPENDIX 18" sheetId="52" r:id="rId25"/>
    <sheet name="GDP" sheetId="63" state="hidden" r:id="rId26"/>
    <sheet name="INWARD" sheetId="62" state="hidden" r:id="rId27"/>
    <sheet name="NPI" sheetId="54" state="hidden" r:id="rId28"/>
    <sheet name="NEPI" sheetId="56" state="hidden" r:id="rId29"/>
    <sheet name="MGT" sheetId="53" state="hidden" r:id="rId30"/>
    <sheet name="COM" sheetId="55" state="hidden" r:id="rId31"/>
    <sheet name="APPENDIX 19" sheetId="57" r:id="rId32"/>
    <sheet name="APPENDIX 20 i" sheetId="21" r:id="rId33"/>
    <sheet name="APPENDIX 20 ii" sheetId="19" r:id="rId34"/>
    <sheet name="APPENDIX 20 iii" sheetId="20" r:id="rId35"/>
    <sheet name="APPENDIX 21 i" sheetId="58" r:id="rId36"/>
    <sheet name="APPENDIX 21 ii" sheetId="59" r:id="rId37"/>
    <sheet name="APPENDIX 21 iii" sheetId="60" r:id="rId38"/>
    <sheet name="APPENDIX  21 iv" sheetId="61" r:id="rId39"/>
  </sheets>
  <definedNames>
    <definedName name="_xlnm._FilterDatabase" localSheetId="3" hidden="1">'APPENDIX 1 '!$A$6:$A$53</definedName>
    <definedName name="_xlnm._FilterDatabase" localSheetId="20" hidden="1">'APPENDIX 14'!#REF!</definedName>
    <definedName name="_xlnm._FilterDatabase" localSheetId="4" hidden="1">'APPENDIX 2'!$B$4:$Q$37</definedName>
    <definedName name="_xlnm._FilterDatabase" localSheetId="6" hidden="1">'APPENDIX 4'!#REF!</definedName>
    <definedName name="_xlnm.Print_Area" localSheetId="38">'APPENDIX  21 iv'!$A$1:$Q$40</definedName>
    <definedName name="_xlnm.Print_Area" localSheetId="3">'APPENDIX 1 '!$A$1:$Q$53</definedName>
    <definedName name="_xlnm.Print_Area" localSheetId="34">'APPENDIX 20 iii'!$A$2:$X$40</definedName>
    <definedName name="_xlnm.Print_Area" localSheetId="6">'APPENDIX 4'!$A$1:$J$36</definedName>
    <definedName name="_xlnm.Print_Area" localSheetId="0">Details!$A$1:$O$24</definedName>
    <definedName name="_xlnm.Print_Area" localSheetId="1">'Reliance &amp; Limitations'!$A$1:$P$10</definedName>
    <definedName name="_xlnm.Print_Area" localSheetId="2">'Table of Contents'!$A$1:$D$35</definedName>
  </definedNames>
  <calcPr calcId="181029"/>
</workbook>
</file>

<file path=xl/calcChain.xml><?xml version="1.0" encoding="utf-8"?>
<calcChain xmlns="http://schemas.openxmlformats.org/spreadsheetml/2006/main">
  <c r="C30" i="5" l="1"/>
  <c r="D30" i="5"/>
  <c r="E30" i="5"/>
  <c r="F30" i="5"/>
  <c r="G30" i="5"/>
  <c r="H30" i="5"/>
  <c r="I30" i="5"/>
  <c r="J30" i="5"/>
  <c r="K30" i="5"/>
  <c r="L30" i="5"/>
  <c r="M30" i="5"/>
  <c r="N30" i="5"/>
  <c r="O30" i="5"/>
  <c r="P30" i="5"/>
  <c r="Q30" i="5"/>
  <c r="C30" i="64" l="1"/>
  <c r="C30" i="4"/>
  <c r="C35" i="67" l="1"/>
  <c r="C30" i="46"/>
  <c r="D30" i="46"/>
  <c r="E30" i="46"/>
  <c r="F30" i="46"/>
  <c r="G30" i="46"/>
  <c r="H30" i="46"/>
  <c r="I30" i="46"/>
  <c r="J30" i="46"/>
  <c r="K30" i="46"/>
  <c r="L30" i="46"/>
  <c r="M30" i="46"/>
  <c r="N30" i="46"/>
  <c r="O30" i="46"/>
  <c r="P30" i="46"/>
  <c r="Q30" i="46"/>
  <c r="C35" i="6"/>
  <c r="C33" i="9" l="1"/>
  <c r="D33" i="9"/>
  <c r="F33" i="9"/>
  <c r="G33" i="9"/>
  <c r="H33" i="9"/>
  <c r="C34" i="9"/>
  <c r="D34" i="9"/>
  <c r="F34" i="9"/>
  <c r="G34" i="9"/>
  <c r="H34" i="9"/>
  <c r="C35" i="9"/>
  <c r="D35" i="9"/>
  <c r="F35" i="9"/>
  <c r="G35" i="9"/>
  <c r="H35" i="9"/>
  <c r="V6" i="20" l="1"/>
  <c r="Q45" i="62" l="1"/>
  <c r="D52" i="63" l="1"/>
  <c r="E52" i="63"/>
  <c r="F52" i="63"/>
  <c r="G52" i="63"/>
  <c r="H52" i="63"/>
  <c r="I52" i="63"/>
  <c r="J52" i="63"/>
  <c r="K52" i="63"/>
  <c r="L52" i="63"/>
  <c r="M52" i="63"/>
  <c r="N52" i="63"/>
  <c r="O52" i="63"/>
  <c r="P52" i="63"/>
  <c r="Q52" i="63"/>
  <c r="C52" i="63"/>
  <c r="L6" i="20" l="1"/>
  <c r="N6" i="20"/>
  <c r="M6" i="20" s="1"/>
  <c r="W6" i="20"/>
  <c r="L7" i="20"/>
  <c r="N7" i="20"/>
  <c r="V7" i="20"/>
  <c r="W7" i="20" s="1"/>
  <c r="L8" i="20"/>
  <c r="N8" i="20"/>
  <c r="V8" i="20"/>
  <c r="W8" i="20" s="1"/>
  <c r="L9" i="20"/>
  <c r="N9" i="20"/>
  <c r="V9" i="20"/>
  <c r="W9" i="20" s="1"/>
  <c r="L10" i="20"/>
  <c r="N10" i="20"/>
  <c r="M10" i="20" s="1"/>
  <c r="V10" i="20"/>
  <c r="W10" i="20" s="1"/>
  <c r="L11" i="20"/>
  <c r="N11" i="20"/>
  <c r="M11" i="20" s="1"/>
  <c r="V11" i="20"/>
  <c r="W11" i="20" s="1"/>
  <c r="L12" i="20"/>
  <c r="N12" i="20"/>
  <c r="M12" i="20" s="1"/>
  <c r="V12" i="20"/>
  <c r="W12" i="20" s="1"/>
  <c r="L13" i="20"/>
  <c r="N13" i="20"/>
  <c r="V13" i="20"/>
  <c r="W13" i="20" s="1"/>
  <c r="L14" i="20"/>
  <c r="N14" i="20"/>
  <c r="M14" i="20" s="1"/>
  <c r="V14" i="20"/>
  <c r="W14" i="20" s="1"/>
  <c r="L15" i="20"/>
  <c r="N15" i="20"/>
  <c r="M15" i="20" s="1"/>
  <c r="V15" i="20"/>
  <c r="W15" i="20" s="1"/>
  <c r="L16" i="20"/>
  <c r="N16" i="20"/>
  <c r="M16" i="20" s="1"/>
  <c r="V16" i="20"/>
  <c r="W16" i="20" s="1"/>
  <c r="N17" i="20"/>
  <c r="M17" i="20" s="1"/>
  <c r="V17" i="20"/>
  <c r="W17" i="20" s="1"/>
  <c r="N18" i="20"/>
  <c r="M18" i="20" s="1"/>
  <c r="V18" i="20"/>
  <c r="W18" i="20" s="1"/>
  <c r="N19" i="20"/>
  <c r="M19" i="20" s="1"/>
  <c r="V19" i="20"/>
  <c r="W19" i="20" s="1"/>
  <c r="N20" i="20"/>
  <c r="M20" i="20" s="1"/>
  <c r="V20" i="20"/>
  <c r="W20" i="20" s="1"/>
  <c r="N21" i="20"/>
  <c r="V21" i="20"/>
  <c r="W21" i="20" s="1"/>
  <c r="N22" i="20"/>
  <c r="V22" i="20"/>
  <c r="W22" i="20" s="1"/>
  <c r="N23" i="20"/>
  <c r="V23" i="20"/>
  <c r="W23" i="20" s="1"/>
  <c r="N24" i="20"/>
  <c r="M24" i="20" s="1"/>
  <c r="V24" i="20"/>
  <c r="W24" i="20" s="1"/>
  <c r="N25" i="20"/>
  <c r="M25" i="20" s="1"/>
  <c r="V25" i="20"/>
  <c r="W25" i="20" s="1"/>
  <c r="N26" i="20"/>
  <c r="M26" i="20" s="1"/>
  <c r="V26" i="20"/>
  <c r="W26" i="20" s="1"/>
  <c r="N27" i="20"/>
  <c r="V27" i="20"/>
  <c r="W27" i="20" s="1"/>
  <c r="N28" i="20"/>
  <c r="M28" i="20" s="1"/>
  <c r="V28" i="20"/>
  <c r="W28" i="20" s="1"/>
  <c r="N29" i="20"/>
  <c r="M29" i="20" s="1"/>
  <c r="V29" i="20"/>
  <c r="W29" i="20" s="1"/>
  <c r="N30" i="20"/>
  <c r="M30" i="20" s="1"/>
  <c r="V30" i="20"/>
  <c r="W30" i="20" s="1"/>
  <c r="N31" i="20"/>
  <c r="M31" i="20" s="1"/>
  <c r="V31" i="20"/>
  <c r="W31" i="20" s="1"/>
  <c r="N32" i="20"/>
  <c r="M32" i="20" s="1"/>
  <c r="V32" i="20"/>
  <c r="W32" i="20" s="1"/>
  <c r="N33" i="20"/>
  <c r="M33" i="20" s="1"/>
  <c r="V33" i="20"/>
  <c r="W33" i="20" s="1"/>
  <c r="N34" i="20"/>
  <c r="M34" i="20" s="1"/>
  <c r="V34" i="20"/>
  <c r="W34" i="20" s="1"/>
  <c r="N35" i="20"/>
  <c r="V35" i="20"/>
  <c r="W35" i="20" s="1"/>
  <c r="N36" i="20"/>
  <c r="V36" i="20"/>
  <c r="W36" i="20" s="1"/>
  <c r="N37" i="20"/>
  <c r="V37" i="20"/>
  <c r="W37" i="20" s="1"/>
  <c r="M36" i="20" l="1"/>
  <c r="M13" i="20"/>
  <c r="M27" i="20"/>
  <c r="M9" i="20"/>
  <c r="M23" i="20"/>
  <c r="M8" i="20"/>
  <c r="M37" i="20"/>
  <c r="M35" i="20"/>
  <c r="M22" i="20"/>
  <c r="M21" i="20"/>
  <c r="M7" i="20"/>
  <c r="Q45" i="63"/>
  <c r="D47" i="47" l="1"/>
  <c r="E47" i="47"/>
  <c r="F47" i="47"/>
  <c r="G47" i="47"/>
  <c r="H47" i="47"/>
  <c r="I47" i="47"/>
  <c r="J47" i="47"/>
  <c r="K47" i="47"/>
  <c r="L47" i="47"/>
  <c r="M47" i="47"/>
  <c r="N47" i="47"/>
  <c r="O47" i="47"/>
  <c r="P47" i="47"/>
  <c r="Q47" i="47"/>
  <c r="C47" i="47"/>
  <c r="D35" i="4" l="1"/>
  <c r="V38" i="20" l="1"/>
  <c r="V39" i="20"/>
  <c r="O7" i="61"/>
  <c r="P7" i="20" s="1"/>
  <c r="R7" i="20" s="1"/>
  <c r="O8" i="61"/>
  <c r="P8" i="20" s="1"/>
  <c r="R8" i="20" s="1"/>
  <c r="O9" i="61"/>
  <c r="P9" i="20" s="1"/>
  <c r="R9" i="20" s="1"/>
  <c r="O10" i="61"/>
  <c r="P10" i="20" s="1"/>
  <c r="R10" i="20" s="1"/>
  <c r="O11" i="61"/>
  <c r="P11" i="20" s="1"/>
  <c r="R11" i="20" s="1"/>
  <c r="O12" i="61"/>
  <c r="P12" i="20" s="1"/>
  <c r="R12" i="20" s="1"/>
  <c r="O13" i="61"/>
  <c r="P13" i="20" s="1"/>
  <c r="R13" i="20" s="1"/>
  <c r="O14" i="61"/>
  <c r="P14" i="20" s="1"/>
  <c r="R14" i="20" s="1"/>
  <c r="O15" i="61"/>
  <c r="P15" i="20" s="1"/>
  <c r="R15" i="20" s="1"/>
  <c r="O16" i="61"/>
  <c r="P16" i="20" s="1"/>
  <c r="R16" i="20" s="1"/>
  <c r="O17" i="61"/>
  <c r="P17" i="20" s="1"/>
  <c r="R17" i="20" s="1"/>
  <c r="O18" i="61"/>
  <c r="P18" i="20" s="1"/>
  <c r="R18" i="20" s="1"/>
  <c r="O19" i="61"/>
  <c r="P19" i="20" s="1"/>
  <c r="R19" i="20" s="1"/>
  <c r="O20" i="61"/>
  <c r="P20" i="20" s="1"/>
  <c r="R20" i="20" s="1"/>
  <c r="O21" i="61"/>
  <c r="P21" i="20" s="1"/>
  <c r="R21" i="20" s="1"/>
  <c r="O22" i="61"/>
  <c r="P22" i="20" s="1"/>
  <c r="R22" i="20" s="1"/>
  <c r="O23" i="61"/>
  <c r="P23" i="20" s="1"/>
  <c r="R23" i="20" s="1"/>
  <c r="O24" i="61"/>
  <c r="P24" i="20" s="1"/>
  <c r="R24" i="20" s="1"/>
  <c r="O25" i="61"/>
  <c r="P25" i="20" s="1"/>
  <c r="R25" i="20" s="1"/>
  <c r="O26" i="61"/>
  <c r="P26" i="20" s="1"/>
  <c r="R26" i="20" s="1"/>
  <c r="O27" i="61"/>
  <c r="P27" i="20" s="1"/>
  <c r="R27" i="20" s="1"/>
  <c r="O28" i="61"/>
  <c r="P28" i="20" s="1"/>
  <c r="R28" i="20" s="1"/>
  <c r="O29" i="61"/>
  <c r="P29" i="20" s="1"/>
  <c r="R29" i="20" s="1"/>
  <c r="O30" i="61"/>
  <c r="P30" i="20" s="1"/>
  <c r="R30" i="20" s="1"/>
  <c r="O31" i="61"/>
  <c r="P31" i="20" s="1"/>
  <c r="R31" i="20" s="1"/>
  <c r="O32" i="61"/>
  <c r="P32" i="20" s="1"/>
  <c r="R32" i="20" s="1"/>
  <c r="O33" i="61"/>
  <c r="P33" i="20" s="1"/>
  <c r="R33" i="20" s="1"/>
  <c r="O34" i="61"/>
  <c r="P34" i="20" s="1"/>
  <c r="R34" i="20" s="1"/>
  <c r="O35" i="61"/>
  <c r="P35" i="20" s="1"/>
  <c r="R35" i="20" s="1"/>
  <c r="O36" i="61"/>
  <c r="P36" i="20" s="1"/>
  <c r="R36" i="20" s="1"/>
  <c r="O37" i="61"/>
  <c r="P37" i="20" s="1"/>
  <c r="R37" i="20" s="1"/>
  <c r="O38" i="61"/>
  <c r="O39" i="61"/>
  <c r="O6" i="61"/>
  <c r="P6" i="20" s="1"/>
  <c r="R6" i="20" s="1"/>
  <c r="D35" i="64" l="1"/>
  <c r="E35" i="64"/>
  <c r="F35" i="64"/>
  <c r="G35" i="64"/>
  <c r="H35" i="64"/>
  <c r="I35" i="64"/>
  <c r="J35" i="64"/>
  <c r="K35" i="64"/>
  <c r="L35" i="64"/>
  <c r="M35" i="64"/>
  <c r="N35" i="64"/>
  <c r="O35" i="64"/>
  <c r="P35" i="64"/>
  <c r="Q35" i="64"/>
  <c r="C35" i="64"/>
  <c r="D45" i="63"/>
  <c r="E45" i="63"/>
  <c r="F45" i="63"/>
  <c r="G45" i="63"/>
  <c r="H45" i="63"/>
  <c r="I45" i="63"/>
  <c r="J45" i="63"/>
  <c r="K45" i="63"/>
  <c r="L45" i="63"/>
  <c r="M45" i="63"/>
  <c r="N45" i="63"/>
  <c r="O45" i="63"/>
  <c r="P45" i="63"/>
  <c r="C45" i="63"/>
  <c r="P6" i="61" l="1"/>
  <c r="O6" i="20" s="1"/>
  <c r="Q6" i="20" s="1"/>
  <c r="S6" i="20" s="1"/>
  <c r="P7" i="61"/>
  <c r="O7" i="20" s="1"/>
  <c r="Q7" i="20" s="1"/>
  <c r="S7" i="20" s="1"/>
  <c r="P8" i="61"/>
  <c r="O8" i="20" s="1"/>
  <c r="Q8" i="20" s="1"/>
  <c r="S8" i="20" s="1"/>
  <c r="P9" i="61"/>
  <c r="O9" i="20" s="1"/>
  <c r="Q9" i="20" s="1"/>
  <c r="S9" i="20" s="1"/>
  <c r="P10" i="61"/>
  <c r="O10" i="20" s="1"/>
  <c r="Q10" i="20" s="1"/>
  <c r="S10" i="20" s="1"/>
  <c r="P11" i="61"/>
  <c r="O11" i="20" s="1"/>
  <c r="Q11" i="20" s="1"/>
  <c r="S11" i="20" s="1"/>
  <c r="P12" i="61"/>
  <c r="O12" i="20" s="1"/>
  <c r="Q12" i="20" s="1"/>
  <c r="S12" i="20" s="1"/>
  <c r="P13" i="61"/>
  <c r="O13" i="20" s="1"/>
  <c r="Q13" i="20" s="1"/>
  <c r="S13" i="20" s="1"/>
  <c r="P14" i="61"/>
  <c r="O14" i="20" s="1"/>
  <c r="Q14" i="20" s="1"/>
  <c r="S14" i="20" s="1"/>
  <c r="P15" i="61"/>
  <c r="O15" i="20" s="1"/>
  <c r="Q15" i="20" s="1"/>
  <c r="S15" i="20" s="1"/>
  <c r="P16" i="61"/>
  <c r="O16" i="20" s="1"/>
  <c r="Q16" i="20" s="1"/>
  <c r="S16" i="20" s="1"/>
  <c r="P24" i="47" l="1"/>
  <c r="O24" i="47"/>
  <c r="N24" i="47"/>
  <c r="M24" i="47"/>
  <c r="L24" i="47"/>
  <c r="K24" i="47"/>
  <c r="J24" i="47"/>
  <c r="I24" i="47"/>
  <c r="H24" i="47"/>
  <c r="G24" i="47"/>
  <c r="F24" i="47"/>
  <c r="E24" i="47"/>
  <c r="D24" i="47"/>
  <c r="C24" i="47"/>
  <c r="Q24" i="51"/>
  <c r="P24" i="51"/>
  <c r="O24" i="51"/>
  <c r="N24" i="51"/>
  <c r="M24" i="51"/>
  <c r="L24" i="51"/>
  <c r="K24" i="51"/>
  <c r="J24" i="51"/>
  <c r="I24" i="51"/>
  <c r="H24" i="51"/>
  <c r="G24" i="51"/>
  <c r="F24" i="51"/>
  <c r="E24" i="51"/>
  <c r="D24" i="51"/>
  <c r="C24" i="51"/>
  <c r="Q24" i="47" l="1"/>
  <c r="D30" i="68"/>
  <c r="E30" i="68"/>
  <c r="F30" i="68"/>
  <c r="G30" i="68"/>
  <c r="H30" i="68"/>
  <c r="I30" i="68"/>
  <c r="J30" i="68"/>
  <c r="K30" i="68"/>
  <c r="L30" i="68"/>
  <c r="M30" i="68"/>
  <c r="N30" i="68"/>
  <c r="O30" i="68"/>
  <c r="P30" i="68"/>
  <c r="Q30" i="68"/>
  <c r="C30" i="68"/>
  <c r="D30" i="67"/>
  <c r="E30" i="67"/>
  <c r="F30" i="67"/>
  <c r="G30" i="67"/>
  <c r="H30" i="67"/>
  <c r="I30" i="67"/>
  <c r="J30" i="67"/>
  <c r="K30" i="67"/>
  <c r="L30" i="67"/>
  <c r="M30" i="67"/>
  <c r="N30" i="67"/>
  <c r="O30" i="67"/>
  <c r="P30" i="67"/>
  <c r="Q30" i="67"/>
  <c r="C30" i="67"/>
  <c r="D30" i="65"/>
  <c r="E30" i="65"/>
  <c r="F30" i="65"/>
  <c r="G30" i="65"/>
  <c r="H30" i="65"/>
  <c r="I30" i="65"/>
  <c r="J30" i="65"/>
  <c r="K30" i="65"/>
  <c r="L30" i="65"/>
  <c r="M30" i="65"/>
  <c r="N30" i="65"/>
  <c r="O30" i="65"/>
  <c r="P30" i="65"/>
  <c r="Q30" i="65"/>
  <c r="C30" i="65"/>
  <c r="D30" i="64"/>
  <c r="E30" i="64"/>
  <c r="F30" i="64"/>
  <c r="G30" i="64"/>
  <c r="H30" i="64"/>
  <c r="I30" i="64"/>
  <c r="J30" i="64"/>
  <c r="K30" i="64"/>
  <c r="L30" i="64"/>
  <c r="M30" i="64"/>
  <c r="N30" i="64"/>
  <c r="O30" i="64"/>
  <c r="P30" i="64"/>
  <c r="Q30" i="64"/>
  <c r="D30" i="43" l="1"/>
  <c r="E30" i="43"/>
  <c r="F30" i="43"/>
  <c r="G30" i="43"/>
  <c r="H30" i="43"/>
  <c r="I30" i="43"/>
  <c r="J30" i="43"/>
  <c r="K30" i="43"/>
  <c r="L30" i="43"/>
  <c r="M30" i="43"/>
  <c r="N30" i="43"/>
  <c r="O30" i="43"/>
  <c r="P30" i="43"/>
  <c r="Q30" i="43"/>
  <c r="C30" i="43"/>
  <c r="D30" i="6"/>
  <c r="E30" i="6"/>
  <c r="F30" i="6"/>
  <c r="G30" i="6"/>
  <c r="H30" i="6"/>
  <c r="I30" i="6"/>
  <c r="J30" i="6"/>
  <c r="K30" i="6"/>
  <c r="L30" i="6"/>
  <c r="M30" i="6"/>
  <c r="N30" i="6"/>
  <c r="O30" i="6"/>
  <c r="P30" i="6"/>
  <c r="Q30" i="6"/>
  <c r="C30" i="6"/>
  <c r="D30" i="41"/>
  <c r="E30" i="41"/>
  <c r="F30" i="41"/>
  <c r="G30" i="41"/>
  <c r="H30" i="41"/>
  <c r="I30" i="41"/>
  <c r="J30" i="41"/>
  <c r="K30" i="41"/>
  <c r="L30" i="41"/>
  <c r="M30" i="41"/>
  <c r="N30" i="41"/>
  <c r="O30" i="41"/>
  <c r="P30" i="41"/>
  <c r="Q30" i="41"/>
  <c r="C30" i="41"/>
  <c r="D30" i="4" l="1"/>
  <c r="E30" i="4"/>
  <c r="F30" i="4"/>
  <c r="G30" i="4"/>
  <c r="H30" i="4"/>
  <c r="I30" i="4"/>
  <c r="J30" i="4"/>
  <c r="K30" i="4"/>
  <c r="L30" i="4"/>
  <c r="M30" i="4"/>
  <c r="N30" i="4"/>
  <c r="O30" i="4"/>
  <c r="P30" i="4"/>
  <c r="Q30" i="4"/>
  <c r="C51" i="47" l="1"/>
  <c r="C45" i="62" l="1"/>
  <c r="D45" i="62"/>
  <c r="E45" i="62"/>
  <c r="F45" i="62"/>
  <c r="G45" i="62"/>
  <c r="H45" i="62"/>
  <c r="I45" i="62"/>
  <c r="J45" i="62"/>
  <c r="K45" i="62"/>
  <c r="L45" i="62"/>
  <c r="M45" i="62"/>
  <c r="N45" i="62"/>
  <c r="O45" i="62"/>
  <c r="P45" i="62"/>
  <c r="C7" i="9" l="1"/>
  <c r="D7" i="9"/>
  <c r="F7" i="9"/>
  <c r="G7" i="9"/>
  <c r="H7" i="9"/>
  <c r="C9" i="9"/>
  <c r="D9" i="9"/>
  <c r="F9" i="9"/>
  <c r="G9" i="9"/>
  <c r="H9" i="9"/>
  <c r="C10" i="9"/>
  <c r="D10" i="9"/>
  <c r="F10" i="9"/>
  <c r="G10" i="9"/>
  <c r="H10" i="9"/>
  <c r="C11" i="9"/>
  <c r="D11" i="9"/>
  <c r="F11" i="9"/>
  <c r="G11" i="9"/>
  <c r="H11" i="9"/>
  <c r="C12" i="9"/>
  <c r="D12" i="9"/>
  <c r="F12" i="9"/>
  <c r="G12" i="9"/>
  <c r="H12" i="9"/>
  <c r="C13" i="9"/>
  <c r="D13" i="9"/>
  <c r="F13" i="9"/>
  <c r="G13" i="9"/>
  <c r="H13" i="9"/>
  <c r="C14" i="9"/>
  <c r="D14" i="9"/>
  <c r="F14" i="9"/>
  <c r="G14" i="9"/>
  <c r="H14" i="9"/>
  <c r="C15" i="9"/>
  <c r="D15" i="9"/>
  <c r="F15" i="9"/>
  <c r="G15" i="9"/>
  <c r="H15" i="9"/>
  <c r="C16" i="9"/>
  <c r="D16" i="9"/>
  <c r="F16" i="9"/>
  <c r="G16" i="9"/>
  <c r="H16" i="9"/>
  <c r="C17" i="9"/>
  <c r="D17" i="9"/>
  <c r="F17" i="9"/>
  <c r="G17" i="9"/>
  <c r="H17" i="9"/>
  <c r="C18" i="9"/>
  <c r="D18" i="9"/>
  <c r="F18" i="9"/>
  <c r="G18" i="9"/>
  <c r="H18" i="9"/>
  <c r="C19" i="9"/>
  <c r="D19" i="9"/>
  <c r="F19" i="9"/>
  <c r="G19" i="9"/>
  <c r="H19" i="9"/>
  <c r="C20" i="9"/>
  <c r="D20" i="9"/>
  <c r="F20" i="9"/>
  <c r="G20" i="9"/>
  <c r="H20" i="9"/>
  <c r="C21" i="9"/>
  <c r="D21" i="9"/>
  <c r="F21" i="9"/>
  <c r="G21" i="9"/>
  <c r="H21" i="9"/>
  <c r="C22" i="9"/>
  <c r="D22" i="9"/>
  <c r="F22" i="9"/>
  <c r="G22" i="9"/>
  <c r="H22" i="9"/>
  <c r="C23" i="9"/>
  <c r="D23" i="9"/>
  <c r="F23" i="9"/>
  <c r="G23" i="9"/>
  <c r="H23" i="9"/>
  <c r="C24" i="9"/>
  <c r="D24" i="9"/>
  <c r="F24" i="9"/>
  <c r="G24" i="9"/>
  <c r="H24" i="9"/>
  <c r="C25" i="9"/>
  <c r="D25" i="9"/>
  <c r="F25" i="9"/>
  <c r="G25" i="9"/>
  <c r="H25" i="9"/>
  <c r="C26" i="9"/>
  <c r="D26" i="9"/>
  <c r="F26" i="9"/>
  <c r="G26" i="9"/>
  <c r="H26" i="9"/>
  <c r="C27" i="9"/>
  <c r="D27" i="9"/>
  <c r="F27" i="9"/>
  <c r="G27" i="9"/>
  <c r="H27" i="9"/>
  <c r="C28" i="9"/>
  <c r="D28" i="9"/>
  <c r="F28" i="9"/>
  <c r="G28" i="9"/>
  <c r="H28" i="9"/>
  <c r="C29" i="9"/>
  <c r="D29" i="9"/>
  <c r="F29" i="9"/>
  <c r="G29" i="9"/>
  <c r="H29" i="9"/>
  <c r="C30" i="9"/>
  <c r="D30" i="9"/>
  <c r="F30" i="9"/>
  <c r="G30" i="9"/>
  <c r="H30" i="9"/>
  <c r="H8" i="9"/>
  <c r="G8" i="9"/>
  <c r="F8" i="9"/>
  <c r="D8" i="9"/>
  <c r="C8" i="9"/>
  <c r="C36" i="9" l="1"/>
  <c r="C31" i="9"/>
  <c r="H31" i="9"/>
  <c r="G31" i="9"/>
  <c r="F31" i="9"/>
  <c r="D31" i="9"/>
  <c r="Q34" i="45"/>
  <c r="P34" i="45"/>
  <c r="O34" i="45"/>
  <c r="N34" i="45"/>
  <c r="M34" i="45"/>
  <c r="L34" i="45"/>
  <c r="K34" i="45"/>
  <c r="J34" i="45"/>
  <c r="I34" i="45"/>
  <c r="H34" i="45"/>
  <c r="G34" i="45"/>
  <c r="F34" i="45"/>
  <c r="E34" i="45"/>
  <c r="D34" i="45"/>
  <c r="I35" i="9" s="1"/>
  <c r="C34" i="45"/>
  <c r="Q33" i="45"/>
  <c r="P33" i="45"/>
  <c r="O33" i="45"/>
  <c r="N33" i="45"/>
  <c r="M33" i="45"/>
  <c r="L33" i="45"/>
  <c r="K33" i="45"/>
  <c r="J33" i="45"/>
  <c r="I33" i="45"/>
  <c r="H33" i="45"/>
  <c r="G33" i="45"/>
  <c r="F33" i="45"/>
  <c r="E33" i="45"/>
  <c r="D33" i="45"/>
  <c r="I34" i="9" s="1"/>
  <c r="C33" i="45"/>
  <c r="Q32" i="45"/>
  <c r="P32" i="45"/>
  <c r="O32" i="45"/>
  <c r="N32" i="45"/>
  <c r="M32" i="45"/>
  <c r="L32" i="45"/>
  <c r="K32" i="45"/>
  <c r="J32" i="45"/>
  <c r="I32" i="45"/>
  <c r="H32" i="45"/>
  <c r="G32" i="45"/>
  <c r="F32" i="45"/>
  <c r="E32" i="45"/>
  <c r="D32" i="45"/>
  <c r="I33" i="9" s="1"/>
  <c r="C32" i="45"/>
  <c r="Q34" i="7"/>
  <c r="P34" i="7"/>
  <c r="O34" i="7"/>
  <c r="N34" i="7"/>
  <c r="M34" i="7"/>
  <c r="L34" i="7"/>
  <c r="K34" i="7"/>
  <c r="J34" i="7"/>
  <c r="I34" i="7"/>
  <c r="H34" i="7"/>
  <c r="G34" i="7"/>
  <c r="F34" i="7"/>
  <c r="E34" i="7"/>
  <c r="D34" i="7"/>
  <c r="E35" i="9" s="1"/>
  <c r="C34" i="7"/>
  <c r="Q33" i="7"/>
  <c r="P33" i="7"/>
  <c r="O33" i="7"/>
  <c r="N33" i="7"/>
  <c r="M33" i="7"/>
  <c r="L33" i="7"/>
  <c r="K33" i="7"/>
  <c r="J33" i="7"/>
  <c r="I33" i="7"/>
  <c r="H33" i="7"/>
  <c r="G33" i="7"/>
  <c r="F33" i="7"/>
  <c r="E33" i="7"/>
  <c r="D33" i="7"/>
  <c r="E34" i="9" s="1"/>
  <c r="J34" i="9" s="1"/>
  <c r="C33" i="7"/>
  <c r="Q32" i="7"/>
  <c r="P32" i="7"/>
  <c r="O32" i="7"/>
  <c r="N32" i="7"/>
  <c r="M32" i="7"/>
  <c r="L32" i="7"/>
  <c r="K32" i="7"/>
  <c r="J32" i="7"/>
  <c r="I32" i="7"/>
  <c r="H32" i="7"/>
  <c r="G32" i="7"/>
  <c r="F32" i="7"/>
  <c r="E32" i="7"/>
  <c r="D32" i="7"/>
  <c r="E33" i="9" s="1"/>
  <c r="J33" i="9" s="1"/>
  <c r="C32" i="7"/>
  <c r="C6" i="7"/>
  <c r="D6" i="7"/>
  <c r="E6" i="7"/>
  <c r="F6" i="7"/>
  <c r="G6" i="7"/>
  <c r="H6" i="7"/>
  <c r="I6" i="7"/>
  <c r="J6" i="7"/>
  <c r="K6" i="7"/>
  <c r="L6" i="7"/>
  <c r="M6" i="7"/>
  <c r="N6" i="7"/>
  <c r="O6" i="7"/>
  <c r="P6" i="7"/>
  <c r="Q6" i="7"/>
  <c r="C8" i="7"/>
  <c r="D8" i="7"/>
  <c r="E9" i="9" s="1"/>
  <c r="E8" i="7"/>
  <c r="F8" i="7"/>
  <c r="G8" i="7"/>
  <c r="H8" i="7"/>
  <c r="I8" i="7"/>
  <c r="J8" i="7"/>
  <c r="K8" i="7"/>
  <c r="L8" i="7"/>
  <c r="M8" i="7"/>
  <c r="N8" i="7"/>
  <c r="O8" i="7"/>
  <c r="P8" i="7"/>
  <c r="Q8" i="7"/>
  <c r="C9" i="7"/>
  <c r="D9" i="7"/>
  <c r="E10" i="9" s="1"/>
  <c r="E9" i="7"/>
  <c r="F9" i="7"/>
  <c r="G9" i="7"/>
  <c r="H9" i="7"/>
  <c r="I9" i="7"/>
  <c r="J9" i="7"/>
  <c r="K9" i="7"/>
  <c r="L9" i="7"/>
  <c r="M9" i="7"/>
  <c r="N9" i="7"/>
  <c r="O9" i="7"/>
  <c r="P9" i="7"/>
  <c r="Q9" i="7"/>
  <c r="C10" i="7"/>
  <c r="D10" i="7"/>
  <c r="E11" i="9" s="1"/>
  <c r="E10" i="7"/>
  <c r="F10" i="7"/>
  <c r="G10" i="7"/>
  <c r="H10" i="7"/>
  <c r="I10" i="7"/>
  <c r="J10" i="7"/>
  <c r="K10" i="7"/>
  <c r="L10" i="7"/>
  <c r="M10" i="7"/>
  <c r="N10" i="7"/>
  <c r="O10" i="7"/>
  <c r="P10" i="7"/>
  <c r="Q10" i="7"/>
  <c r="C11" i="7"/>
  <c r="D11" i="7"/>
  <c r="E12" i="9" s="1"/>
  <c r="E11" i="7"/>
  <c r="F11" i="7"/>
  <c r="G11" i="7"/>
  <c r="H11" i="7"/>
  <c r="I11" i="7"/>
  <c r="J11" i="7"/>
  <c r="K11" i="7"/>
  <c r="L11" i="7"/>
  <c r="M11" i="7"/>
  <c r="N11" i="7"/>
  <c r="O11" i="7"/>
  <c r="P11" i="7"/>
  <c r="Q11" i="7"/>
  <c r="C12" i="7"/>
  <c r="D12" i="7"/>
  <c r="E13" i="9" s="1"/>
  <c r="E12" i="7"/>
  <c r="F12" i="7"/>
  <c r="G12" i="7"/>
  <c r="H12" i="7"/>
  <c r="I12" i="7"/>
  <c r="J12" i="7"/>
  <c r="K12" i="7"/>
  <c r="L12" i="7"/>
  <c r="M12" i="7"/>
  <c r="N12" i="7"/>
  <c r="O12" i="7"/>
  <c r="P12" i="7"/>
  <c r="Q12" i="7"/>
  <c r="C13" i="7"/>
  <c r="D13" i="7"/>
  <c r="E14" i="9" s="1"/>
  <c r="E13" i="7"/>
  <c r="F13" i="7"/>
  <c r="G13" i="7"/>
  <c r="H13" i="7"/>
  <c r="I13" i="7"/>
  <c r="J13" i="7"/>
  <c r="K13" i="7"/>
  <c r="L13" i="7"/>
  <c r="M13" i="7"/>
  <c r="N13" i="7"/>
  <c r="O13" i="7"/>
  <c r="P13" i="7"/>
  <c r="Q13" i="7"/>
  <c r="C14" i="7"/>
  <c r="D14" i="7"/>
  <c r="E15" i="9" s="1"/>
  <c r="E14" i="7"/>
  <c r="F14" i="7"/>
  <c r="G14" i="7"/>
  <c r="H14" i="7"/>
  <c r="I14" i="7"/>
  <c r="J14" i="7"/>
  <c r="K14" i="7"/>
  <c r="L14" i="7"/>
  <c r="M14" i="7"/>
  <c r="N14" i="7"/>
  <c r="O14" i="7"/>
  <c r="P14" i="7"/>
  <c r="Q14" i="7"/>
  <c r="C15" i="7"/>
  <c r="D15" i="7"/>
  <c r="E16" i="9" s="1"/>
  <c r="E15" i="7"/>
  <c r="F15" i="7"/>
  <c r="G15" i="7"/>
  <c r="H15" i="7"/>
  <c r="I15" i="7"/>
  <c r="J15" i="7"/>
  <c r="K15" i="7"/>
  <c r="L15" i="7"/>
  <c r="M15" i="7"/>
  <c r="N15" i="7"/>
  <c r="O15" i="7"/>
  <c r="P15" i="7"/>
  <c r="Q15" i="7"/>
  <c r="C16" i="7"/>
  <c r="D16" i="7"/>
  <c r="E17" i="9" s="1"/>
  <c r="E16" i="7"/>
  <c r="F16" i="7"/>
  <c r="G16" i="7"/>
  <c r="H16" i="7"/>
  <c r="I16" i="7"/>
  <c r="J16" i="7"/>
  <c r="K16" i="7"/>
  <c r="L16" i="7"/>
  <c r="M16" i="7"/>
  <c r="N16" i="7"/>
  <c r="O16" i="7"/>
  <c r="P16" i="7"/>
  <c r="Q16" i="7"/>
  <c r="C17" i="7"/>
  <c r="D17" i="7"/>
  <c r="E18" i="9" s="1"/>
  <c r="E17" i="7"/>
  <c r="F17" i="7"/>
  <c r="G17" i="7"/>
  <c r="H17" i="7"/>
  <c r="I17" i="7"/>
  <c r="J17" i="7"/>
  <c r="K17" i="7"/>
  <c r="L17" i="7"/>
  <c r="M17" i="7"/>
  <c r="N17" i="7"/>
  <c r="O17" i="7"/>
  <c r="P17" i="7"/>
  <c r="Q17" i="7"/>
  <c r="C18" i="7"/>
  <c r="D18" i="7"/>
  <c r="E19" i="9" s="1"/>
  <c r="E18" i="7"/>
  <c r="F18" i="7"/>
  <c r="G18" i="7"/>
  <c r="H18" i="7"/>
  <c r="I18" i="7"/>
  <c r="J18" i="7"/>
  <c r="K18" i="7"/>
  <c r="L18" i="7"/>
  <c r="M18" i="7"/>
  <c r="N18" i="7"/>
  <c r="O18" i="7"/>
  <c r="P18" i="7"/>
  <c r="Q18" i="7"/>
  <c r="C19" i="7"/>
  <c r="D19" i="7"/>
  <c r="E20" i="9" s="1"/>
  <c r="E19" i="7"/>
  <c r="F19" i="7"/>
  <c r="G19" i="7"/>
  <c r="H19" i="7"/>
  <c r="I19" i="7"/>
  <c r="J19" i="7"/>
  <c r="K19" i="7"/>
  <c r="L19" i="7"/>
  <c r="M19" i="7"/>
  <c r="N19" i="7"/>
  <c r="O19" i="7"/>
  <c r="P19" i="7"/>
  <c r="Q19" i="7"/>
  <c r="C20" i="7"/>
  <c r="D20" i="7"/>
  <c r="E21" i="9" s="1"/>
  <c r="E20" i="7"/>
  <c r="F20" i="7"/>
  <c r="G20" i="7"/>
  <c r="H20" i="7"/>
  <c r="I20" i="7"/>
  <c r="J20" i="7"/>
  <c r="K20" i="7"/>
  <c r="L20" i="7"/>
  <c r="M20" i="7"/>
  <c r="N20" i="7"/>
  <c r="O20" i="7"/>
  <c r="P20" i="7"/>
  <c r="Q20" i="7"/>
  <c r="C21" i="7"/>
  <c r="D21" i="7"/>
  <c r="E22" i="9" s="1"/>
  <c r="E21" i="7"/>
  <c r="F21" i="7"/>
  <c r="G21" i="7"/>
  <c r="H21" i="7"/>
  <c r="I21" i="7"/>
  <c r="J21" i="7"/>
  <c r="K21" i="7"/>
  <c r="L21" i="7"/>
  <c r="M21" i="7"/>
  <c r="N21" i="7"/>
  <c r="O21" i="7"/>
  <c r="P21" i="7"/>
  <c r="Q21" i="7"/>
  <c r="C22" i="7"/>
  <c r="D22" i="7"/>
  <c r="E23" i="9" s="1"/>
  <c r="E22" i="7"/>
  <c r="F22" i="7"/>
  <c r="G22" i="7"/>
  <c r="H22" i="7"/>
  <c r="I22" i="7"/>
  <c r="J22" i="7"/>
  <c r="K22" i="7"/>
  <c r="L22" i="7"/>
  <c r="M22" i="7"/>
  <c r="N22" i="7"/>
  <c r="O22" i="7"/>
  <c r="P22" i="7"/>
  <c r="Q22" i="7"/>
  <c r="C23" i="7"/>
  <c r="D23" i="7"/>
  <c r="E24" i="9" s="1"/>
  <c r="E23" i="7"/>
  <c r="F23" i="7"/>
  <c r="G23" i="7"/>
  <c r="H23" i="7"/>
  <c r="I23" i="7"/>
  <c r="J23" i="7"/>
  <c r="K23" i="7"/>
  <c r="L23" i="7"/>
  <c r="M23" i="7"/>
  <c r="N23" i="7"/>
  <c r="O23" i="7"/>
  <c r="P23" i="7"/>
  <c r="Q23" i="7"/>
  <c r="C24" i="7"/>
  <c r="D24" i="7"/>
  <c r="E25" i="9" s="1"/>
  <c r="E24" i="7"/>
  <c r="F24" i="7"/>
  <c r="G24" i="7"/>
  <c r="H24" i="7"/>
  <c r="I24" i="7"/>
  <c r="J24" i="7"/>
  <c r="K24" i="7"/>
  <c r="L24" i="7"/>
  <c r="M24" i="7"/>
  <c r="N24" i="7"/>
  <c r="O24" i="7"/>
  <c r="P24" i="7"/>
  <c r="Q24" i="7"/>
  <c r="C25" i="7"/>
  <c r="D25" i="7"/>
  <c r="E26" i="9" s="1"/>
  <c r="E25" i="7"/>
  <c r="F25" i="7"/>
  <c r="G25" i="7"/>
  <c r="H25" i="7"/>
  <c r="I25" i="7"/>
  <c r="J25" i="7"/>
  <c r="K25" i="7"/>
  <c r="L25" i="7"/>
  <c r="M25" i="7"/>
  <c r="N25" i="7"/>
  <c r="O25" i="7"/>
  <c r="P25" i="7"/>
  <c r="Q25" i="7"/>
  <c r="C26" i="7"/>
  <c r="D26" i="7"/>
  <c r="E27" i="9" s="1"/>
  <c r="E26" i="7"/>
  <c r="F26" i="7"/>
  <c r="G26" i="7"/>
  <c r="H26" i="7"/>
  <c r="I26" i="7"/>
  <c r="J26" i="7"/>
  <c r="K26" i="7"/>
  <c r="L26" i="7"/>
  <c r="M26" i="7"/>
  <c r="N26" i="7"/>
  <c r="O26" i="7"/>
  <c r="P26" i="7"/>
  <c r="Q26" i="7"/>
  <c r="C27" i="7"/>
  <c r="D27" i="7"/>
  <c r="E28" i="9" s="1"/>
  <c r="E27" i="7"/>
  <c r="F27" i="7"/>
  <c r="G27" i="7"/>
  <c r="H27" i="7"/>
  <c r="I27" i="7"/>
  <c r="J27" i="7"/>
  <c r="K27" i="7"/>
  <c r="L27" i="7"/>
  <c r="M27" i="7"/>
  <c r="N27" i="7"/>
  <c r="O27" i="7"/>
  <c r="P27" i="7"/>
  <c r="Q27" i="7"/>
  <c r="C28" i="7"/>
  <c r="D28" i="7"/>
  <c r="E29" i="9" s="1"/>
  <c r="E28" i="7"/>
  <c r="F28" i="7"/>
  <c r="G28" i="7"/>
  <c r="H28" i="7"/>
  <c r="I28" i="7"/>
  <c r="J28" i="7"/>
  <c r="K28" i="7"/>
  <c r="L28" i="7"/>
  <c r="M28" i="7"/>
  <c r="N28" i="7"/>
  <c r="O28" i="7"/>
  <c r="P28" i="7"/>
  <c r="Q28" i="7"/>
  <c r="C29" i="7"/>
  <c r="D29" i="7"/>
  <c r="E30" i="9" s="1"/>
  <c r="E29" i="7"/>
  <c r="F29" i="7"/>
  <c r="G29" i="7"/>
  <c r="H29" i="7"/>
  <c r="I29" i="7"/>
  <c r="J29" i="7"/>
  <c r="K29" i="7"/>
  <c r="L29" i="7"/>
  <c r="M29" i="7"/>
  <c r="N29" i="7"/>
  <c r="O29" i="7"/>
  <c r="P29" i="7"/>
  <c r="Q29" i="7"/>
  <c r="D7" i="7"/>
  <c r="E8" i="9" s="1"/>
  <c r="E7" i="7"/>
  <c r="F7" i="7"/>
  <c r="G7" i="7"/>
  <c r="H7" i="7"/>
  <c r="I7" i="7"/>
  <c r="J7" i="7"/>
  <c r="K7" i="7"/>
  <c r="L7" i="7"/>
  <c r="M7" i="7"/>
  <c r="N7" i="7"/>
  <c r="O7" i="7"/>
  <c r="P7" i="7"/>
  <c r="Q7" i="7"/>
  <c r="C7" i="7"/>
  <c r="C6" i="45"/>
  <c r="D6" i="45"/>
  <c r="E6" i="45"/>
  <c r="F6" i="45"/>
  <c r="G6" i="45"/>
  <c r="H6" i="45"/>
  <c r="I6" i="45"/>
  <c r="J6" i="45"/>
  <c r="K6" i="45"/>
  <c r="L6" i="45"/>
  <c r="M6" i="45"/>
  <c r="N6" i="45"/>
  <c r="O6" i="45"/>
  <c r="P6" i="45"/>
  <c r="Q6" i="45"/>
  <c r="C8" i="45"/>
  <c r="D8" i="45"/>
  <c r="I9" i="9" s="1"/>
  <c r="E8" i="45"/>
  <c r="F8" i="45"/>
  <c r="G8" i="45"/>
  <c r="H8" i="45"/>
  <c r="I8" i="45"/>
  <c r="J8" i="45"/>
  <c r="K8" i="45"/>
  <c r="L8" i="45"/>
  <c r="M8" i="45"/>
  <c r="N8" i="45"/>
  <c r="O8" i="45"/>
  <c r="P8" i="45"/>
  <c r="Q8" i="45"/>
  <c r="C9" i="45"/>
  <c r="D9" i="45"/>
  <c r="I10" i="9" s="1"/>
  <c r="E9" i="45"/>
  <c r="F9" i="45"/>
  <c r="G9" i="45"/>
  <c r="H9" i="45"/>
  <c r="I9" i="45"/>
  <c r="J9" i="45"/>
  <c r="K9" i="45"/>
  <c r="L9" i="45"/>
  <c r="M9" i="45"/>
  <c r="N9" i="45"/>
  <c r="O9" i="45"/>
  <c r="P9" i="45"/>
  <c r="Q9" i="45"/>
  <c r="C10" i="45"/>
  <c r="D10" i="45"/>
  <c r="I11" i="9" s="1"/>
  <c r="E10" i="45"/>
  <c r="F10" i="45"/>
  <c r="G10" i="45"/>
  <c r="H10" i="45"/>
  <c r="I10" i="45"/>
  <c r="J10" i="45"/>
  <c r="K10" i="45"/>
  <c r="L10" i="45"/>
  <c r="M10" i="45"/>
  <c r="N10" i="45"/>
  <c r="O10" i="45"/>
  <c r="P10" i="45"/>
  <c r="Q10" i="45"/>
  <c r="C11" i="45"/>
  <c r="D11" i="45"/>
  <c r="I12" i="9" s="1"/>
  <c r="E11" i="45"/>
  <c r="F11" i="45"/>
  <c r="G11" i="45"/>
  <c r="H11" i="45"/>
  <c r="I11" i="45"/>
  <c r="J11" i="45"/>
  <c r="K11" i="45"/>
  <c r="L11" i="45"/>
  <c r="M11" i="45"/>
  <c r="N11" i="45"/>
  <c r="O11" i="45"/>
  <c r="P11" i="45"/>
  <c r="Q11" i="45"/>
  <c r="C12" i="45"/>
  <c r="D12" i="45"/>
  <c r="I13" i="9" s="1"/>
  <c r="E12" i="45"/>
  <c r="F12" i="45"/>
  <c r="G12" i="45"/>
  <c r="H12" i="45"/>
  <c r="I12" i="45"/>
  <c r="J12" i="45"/>
  <c r="K12" i="45"/>
  <c r="L12" i="45"/>
  <c r="M12" i="45"/>
  <c r="N12" i="45"/>
  <c r="O12" i="45"/>
  <c r="P12" i="45"/>
  <c r="Q12" i="45"/>
  <c r="C13" i="45"/>
  <c r="D13" i="45"/>
  <c r="I14" i="9" s="1"/>
  <c r="E13" i="45"/>
  <c r="F13" i="45"/>
  <c r="G13" i="45"/>
  <c r="H13" i="45"/>
  <c r="I13" i="45"/>
  <c r="J13" i="45"/>
  <c r="K13" i="45"/>
  <c r="L13" i="45"/>
  <c r="M13" i="45"/>
  <c r="N13" i="45"/>
  <c r="O13" i="45"/>
  <c r="P13" i="45"/>
  <c r="Q13" i="45"/>
  <c r="C14" i="45"/>
  <c r="D14" i="45"/>
  <c r="I15" i="9" s="1"/>
  <c r="E14" i="45"/>
  <c r="F14" i="45"/>
  <c r="G14" i="45"/>
  <c r="H14" i="45"/>
  <c r="I14" i="45"/>
  <c r="J14" i="45"/>
  <c r="K14" i="45"/>
  <c r="L14" i="45"/>
  <c r="M14" i="45"/>
  <c r="N14" i="45"/>
  <c r="O14" i="45"/>
  <c r="P14" i="45"/>
  <c r="Q14" i="45"/>
  <c r="C15" i="45"/>
  <c r="D15" i="45"/>
  <c r="I16" i="9" s="1"/>
  <c r="E15" i="45"/>
  <c r="F15" i="45"/>
  <c r="G15" i="45"/>
  <c r="H15" i="45"/>
  <c r="I15" i="45"/>
  <c r="J15" i="45"/>
  <c r="K15" i="45"/>
  <c r="L15" i="45"/>
  <c r="M15" i="45"/>
  <c r="N15" i="45"/>
  <c r="O15" i="45"/>
  <c r="P15" i="45"/>
  <c r="Q15" i="45"/>
  <c r="C16" i="45"/>
  <c r="D16" i="45"/>
  <c r="I17" i="9" s="1"/>
  <c r="E16" i="45"/>
  <c r="F16" i="45"/>
  <c r="G16" i="45"/>
  <c r="H16" i="45"/>
  <c r="I16" i="45"/>
  <c r="J16" i="45"/>
  <c r="K16" i="45"/>
  <c r="L16" i="45"/>
  <c r="M16" i="45"/>
  <c r="N16" i="45"/>
  <c r="O16" i="45"/>
  <c r="P16" i="45"/>
  <c r="Q16" i="45"/>
  <c r="C17" i="45"/>
  <c r="D17" i="45"/>
  <c r="I18" i="9" s="1"/>
  <c r="E17" i="45"/>
  <c r="F17" i="45"/>
  <c r="G17" i="45"/>
  <c r="H17" i="45"/>
  <c r="I17" i="45"/>
  <c r="J17" i="45"/>
  <c r="K17" i="45"/>
  <c r="L17" i="45"/>
  <c r="M17" i="45"/>
  <c r="N17" i="45"/>
  <c r="O17" i="45"/>
  <c r="P17" i="45"/>
  <c r="Q17" i="45"/>
  <c r="C18" i="45"/>
  <c r="D18" i="45"/>
  <c r="I19" i="9" s="1"/>
  <c r="E18" i="45"/>
  <c r="F18" i="45"/>
  <c r="G18" i="45"/>
  <c r="H18" i="45"/>
  <c r="I18" i="45"/>
  <c r="J18" i="45"/>
  <c r="K18" i="45"/>
  <c r="L18" i="45"/>
  <c r="M18" i="45"/>
  <c r="N18" i="45"/>
  <c r="O18" i="45"/>
  <c r="P18" i="45"/>
  <c r="Q18" i="45"/>
  <c r="C19" i="45"/>
  <c r="D19" i="45"/>
  <c r="I20" i="9" s="1"/>
  <c r="E19" i="45"/>
  <c r="F19" i="45"/>
  <c r="G19" i="45"/>
  <c r="H19" i="45"/>
  <c r="I19" i="45"/>
  <c r="J19" i="45"/>
  <c r="K19" i="45"/>
  <c r="L19" i="45"/>
  <c r="M19" i="45"/>
  <c r="N19" i="45"/>
  <c r="O19" i="45"/>
  <c r="P19" i="45"/>
  <c r="Q19" i="45"/>
  <c r="C20" i="45"/>
  <c r="D20" i="45"/>
  <c r="I21" i="9" s="1"/>
  <c r="E20" i="45"/>
  <c r="F20" i="45"/>
  <c r="G20" i="45"/>
  <c r="H20" i="45"/>
  <c r="I20" i="45"/>
  <c r="J20" i="45"/>
  <c r="K20" i="45"/>
  <c r="L20" i="45"/>
  <c r="M20" i="45"/>
  <c r="N20" i="45"/>
  <c r="O20" i="45"/>
  <c r="P20" i="45"/>
  <c r="Q20" i="45"/>
  <c r="C21" i="45"/>
  <c r="D21" i="45"/>
  <c r="I22" i="9" s="1"/>
  <c r="E21" i="45"/>
  <c r="F21" i="45"/>
  <c r="G21" i="45"/>
  <c r="H21" i="45"/>
  <c r="I21" i="45"/>
  <c r="J21" i="45"/>
  <c r="K21" i="45"/>
  <c r="L21" i="45"/>
  <c r="M21" i="45"/>
  <c r="N21" i="45"/>
  <c r="O21" i="45"/>
  <c r="P21" i="45"/>
  <c r="Q21" i="45"/>
  <c r="C22" i="45"/>
  <c r="D22" i="45"/>
  <c r="I23" i="9" s="1"/>
  <c r="E22" i="45"/>
  <c r="F22" i="45"/>
  <c r="G22" i="45"/>
  <c r="H22" i="45"/>
  <c r="I22" i="45"/>
  <c r="J22" i="45"/>
  <c r="K22" i="45"/>
  <c r="L22" i="45"/>
  <c r="M22" i="45"/>
  <c r="N22" i="45"/>
  <c r="O22" i="45"/>
  <c r="P22" i="45"/>
  <c r="Q22" i="45"/>
  <c r="C23" i="45"/>
  <c r="D23" i="45"/>
  <c r="I24" i="9" s="1"/>
  <c r="E23" i="45"/>
  <c r="F23" i="45"/>
  <c r="G23" i="45"/>
  <c r="H23" i="45"/>
  <c r="I23" i="45"/>
  <c r="J23" i="45"/>
  <c r="K23" i="45"/>
  <c r="L23" i="45"/>
  <c r="M23" i="45"/>
  <c r="N23" i="45"/>
  <c r="O23" i="45"/>
  <c r="P23" i="45"/>
  <c r="Q23" i="45"/>
  <c r="C24" i="45"/>
  <c r="D24" i="45"/>
  <c r="I25" i="9" s="1"/>
  <c r="E24" i="45"/>
  <c r="F24" i="45"/>
  <c r="G24" i="45"/>
  <c r="H24" i="45"/>
  <c r="I24" i="45"/>
  <c r="J24" i="45"/>
  <c r="K24" i="45"/>
  <c r="L24" i="45"/>
  <c r="M24" i="45"/>
  <c r="N24" i="45"/>
  <c r="O24" i="45"/>
  <c r="P24" i="45"/>
  <c r="Q24" i="45"/>
  <c r="C25" i="45"/>
  <c r="D25" i="45"/>
  <c r="I26" i="9" s="1"/>
  <c r="E25" i="45"/>
  <c r="F25" i="45"/>
  <c r="G25" i="45"/>
  <c r="H25" i="45"/>
  <c r="I25" i="45"/>
  <c r="J25" i="45"/>
  <c r="K25" i="45"/>
  <c r="L25" i="45"/>
  <c r="M25" i="45"/>
  <c r="N25" i="45"/>
  <c r="O25" i="45"/>
  <c r="P25" i="45"/>
  <c r="Q25" i="45"/>
  <c r="C26" i="45"/>
  <c r="D26" i="45"/>
  <c r="I27" i="9" s="1"/>
  <c r="E26" i="45"/>
  <c r="F26" i="45"/>
  <c r="G26" i="45"/>
  <c r="H26" i="45"/>
  <c r="I26" i="45"/>
  <c r="J26" i="45"/>
  <c r="K26" i="45"/>
  <c r="L26" i="45"/>
  <c r="M26" i="45"/>
  <c r="N26" i="45"/>
  <c r="O26" i="45"/>
  <c r="P26" i="45"/>
  <c r="Q26" i="45"/>
  <c r="C27" i="45"/>
  <c r="D27" i="45"/>
  <c r="I28" i="9" s="1"/>
  <c r="E27" i="45"/>
  <c r="F27" i="45"/>
  <c r="G27" i="45"/>
  <c r="H27" i="45"/>
  <c r="I27" i="45"/>
  <c r="J27" i="45"/>
  <c r="K27" i="45"/>
  <c r="L27" i="45"/>
  <c r="M27" i="45"/>
  <c r="N27" i="45"/>
  <c r="O27" i="45"/>
  <c r="P27" i="45"/>
  <c r="Q27" i="45"/>
  <c r="C28" i="45"/>
  <c r="D28" i="45"/>
  <c r="I29" i="9" s="1"/>
  <c r="E28" i="45"/>
  <c r="F28" i="45"/>
  <c r="G28" i="45"/>
  <c r="H28" i="45"/>
  <c r="I28" i="45"/>
  <c r="J28" i="45"/>
  <c r="K28" i="45"/>
  <c r="L28" i="45"/>
  <c r="M28" i="45"/>
  <c r="N28" i="45"/>
  <c r="O28" i="45"/>
  <c r="P28" i="45"/>
  <c r="Q28" i="45"/>
  <c r="C29" i="45"/>
  <c r="D29" i="45"/>
  <c r="I30" i="9" s="1"/>
  <c r="E29" i="45"/>
  <c r="F29" i="45"/>
  <c r="G29" i="45"/>
  <c r="H29" i="45"/>
  <c r="I29" i="45"/>
  <c r="J29" i="45"/>
  <c r="K29" i="45"/>
  <c r="L29" i="45"/>
  <c r="M29" i="45"/>
  <c r="N29" i="45"/>
  <c r="O29" i="45"/>
  <c r="P29" i="45"/>
  <c r="Q29" i="45"/>
  <c r="Q7" i="45"/>
  <c r="D7" i="45"/>
  <c r="I8" i="9" s="1"/>
  <c r="E7" i="45"/>
  <c r="F7" i="45"/>
  <c r="G7" i="45"/>
  <c r="H7" i="45"/>
  <c r="I7" i="45"/>
  <c r="J7" i="45"/>
  <c r="K7" i="45"/>
  <c r="L7" i="45"/>
  <c r="M7" i="45"/>
  <c r="N7" i="45"/>
  <c r="O7" i="45"/>
  <c r="P7" i="45"/>
  <c r="C7" i="45"/>
  <c r="J35" i="9" l="1"/>
  <c r="C30" i="7"/>
  <c r="Q30" i="7"/>
  <c r="I30" i="7"/>
  <c r="P30" i="7"/>
  <c r="O30" i="7"/>
  <c r="G30" i="7"/>
  <c r="L30" i="7"/>
  <c r="H30" i="7"/>
  <c r="N30" i="7"/>
  <c r="F30" i="7"/>
  <c r="E7" i="9"/>
  <c r="E31" i="9" s="1"/>
  <c r="D30" i="7"/>
  <c r="K30" i="7"/>
  <c r="J30" i="7"/>
  <c r="M30" i="7"/>
  <c r="E30" i="7"/>
  <c r="N30" i="45"/>
  <c r="M30" i="45"/>
  <c r="E30" i="45"/>
  <c r="L30" i="45"/>
  <c r="K30" i="45"/>
  <c r="J30" i="45"/>
  <c r="I7" i="9"/>
  <c r="I31" i="9" s="1"/>
  <c r="D30" i="45"/>
  <c r="C30" i="45"/>
  <c r="Q30" i="45"/>
  <c r="I30" i="45"/>
  <c r="F30" i="45"/>
  <c r="P30" i="45"/>
  <c r="H30" i="45"/>
  <c r="O30" i="45"/>
  <c r="G30" i="45"/>
  <c r="J30" i="9"/>
  <c r="J23" i="9"/>
  <c r="J15" i="9"/>
  <c r="J27" i="9"/>
  <c r="J19" i="9"/>
  <c r="J11" i="9"/>
  <c r="J20" i="9"/>
  <c r="J12" i="9"/>
  <c r="J28" i="9"/>
  <c r="J21" i="9"/>
  <c r="J13" i="9"/>
  <c r="J29" i="9"/>
  <c r="J22" i="9"/>
  <c r="J14" i="9"/>
  <c r="J24" i="9"/>
  <c r="J16" i="9"/>
  <c r="J8" i="9"/>
  <c r="J25" i="9"/>
  <c r="J17" i="9"/>
  <c r="J9" i="9"/>
  <c r="J26" i="9"/>
  <c r="J18" i="9"/>
  <c r="J10" i="9"/>
  <c r="J7" i="9" l="1"/>
  <c r="J31" i="9" s="1"/>
  <c r="Q45" i="56"/>
  <c r="C45" i="54"/>
  <c r="Q52" i="53"/>
  <c r="D45" i="53"/>
  <c r="E45" i="53"/>
  <c r="F45" i="53"/>
  <c r="G45" i="53"/>
  <c r="H45" i="53"/>
  <c r="I45" i="53"/>
  <c r="J45" i="53"/>
  <c r="K45" i="53"/>
  <c r="L45" i="53"/>
  <c r="M45" i="53"/>
  <c r="N45" i="53"/>
  <c r="O45" i="53"/>
  <c r="P45" i="53"/>
  <c r="Q45" i="53"/>
  <c r="C45" i="53"/>
  <c r="Q35" i="68" l="1"/>
  <c r="P35" i="68"/>
  <c r="O35" i="68"/>
  <c r="N35" i="68"/>
  <c r="M35" i="68"/>
  <c r="L35" i="68"/>
  <c r="K35" i="68"/>
  <c r="J35" i="68"/>
  <c r="I35" i="68"/>
  <c r="H35" i="68"/>
  <c r="G35" i="68"/>
  <c r="F35" i="68"/>
  <c r="E35" i="68"/>
  <c r="D35" i="68"/>
  <c r="C35" i="68"/>
  <c r="Q35" i="67"/>
  <c r="P35" i="67"/>
  <c r="O35" i="67"/>
  <c r="N35" i="67"/>
  <c r="M35" i="67"/>
  <c r="L35" i="67"/>
  <c r="K35" i="67"/>
  <c r="J35" i="67"/>
  <c r="I35" i="67"/>
  <c r="H35" i="67"/>
  <c r="G35" i="67"/>
  <c r="F35" i="67"/>
  <c r="E35" i="67"/>
  <c r="D35" i="67"/>
  <c r="Q35" i="65"/>
  <c r="P35" i="65"/>
  <c r="O35" i="65"/>
  <c r="N35" i="65"/>
  <c r="M35" i="65"/>
  <c r="L35" i="65"/>
  <c r="K35" i="65"/>
  <c r="J35" i="65"/>
  <c r="I35" i="65"/>
  <c r="H35" i="65"/>
  <c r="G35" i="65"/>
  <c r="F35" i="65"/>
  <c r="E35" i="65"/>
  <c r="D35" i="65"/>
  <c r="C35" i="65"/>
  <c r="C7" i="47" l="1"/>
  <c r="D7" i="47"/>
  <c r="E7" i="47"/>
  <c r="F7" i="47"/>
  <c r="G7" i="47"/>
  <c r="H7" i="47"/>
  <c r="I7" i="47"/>
  <c r="J7" i="47"/>
  <c r="K7" i="47"/>
  <c r="L7" i="47"/>
  <c r="M7" i="47"/>
  <c r="N7" i="47"/>
  <c r="O7" i="47"/>
  <c r="P7" i="47"/>
  <c r="C8" i="47"/>
  <c r="D8" i="47"/>
  <c r="E8" i="47"/>
  <c r="F8" i="47"/>
  <c r="G8" i="47"/>
  <c r="H8" i="47"/>
  <c r="I8" i="47"/>
  <c r="J8" i="47"/>
  <c r="K8" i="47"/>
  <c r="L8" i="47"/>
  <c r="M8" i="47"/>
  <c r="N8" i="47"/>
  <c r="O8" i="47"/>
  <c r="P8" i="47"/>
  <c r="C9" i="47"/>
  <c r="D9" i="47"/>
  <c r="E9" i="47"/>
  <c r="F9" i="47"/>
  <c r="G9" i="47"/>
  <c r="H9" i="47"/>
  <c r="I9" i="47"/>
  <c r="J9" i="47"/>
  <c r="K9" i="47"/>
  <c r="L9" i="47"/>
  <c r="M9" i="47"/>
  <c r="N9" i="47"/>
  <c r="O9" i="47"/>
  <c r="P9" i="47"/>
  <c r="C10" i="47"/>
  <c r="D10" i="47"/>
  <c r="E10" i="47"/>
  <c r="F10" i="47"/>
  <c r="G10" i="47"/>
  <c r="H10" i="47"/>
  <c r="I10" i="47"/>
  <c r="J10" i="47"/>
  <c r="K10" i="47"/>
  <c r="L10" i="47"/>
  <c r="M10" i="47"/>
  <c r="N10" i="47"/>
  <c r="O10" i="47"/>
  <c r="P10" i="47"/>
  <c r="C11" i="47"/>
  <c r="D11" i="47"/>
  <c r="E11" i="47"/>
  <c r="F11" i="47"/>
  <c r="G11" i="47"/>
  <c r="H11" i="47"/>
  <c r="I11" i="47"/>
  <c r="J11" i="47"/>
  <c r="K11" i="47"/>
  <c r="L11" i="47"/>
  <c r="M11" i="47"/>
  <c r="N11" i="47"/>
  <c r="O11" i="47"/>
  <c r="P11" i="47"/>
  <c r="C12" i="47"/>
  <c r="D12" i="47"/>
  <c r="E12" i="47"/>
  <c r="F12" i="47"/>
  <c r="G12" i="47"/>
  <c r="H12" i="47"/>
  <c r="I12" i="47"/>
  <c r="J12" i="47"/>
  <c r="K12" i="47"/>
  <c r="L12" i="47"/>
  <c r="M12" i="47"/>
  <c r="N12" i="47"/>
  <c r="O12" i="47"/>
  <c r="P12" i="47"/>
  <c r="C13" i="47"/>
  <c r="D13" i="47"/>
  <c r="E13" i="47"/>
  <c r="F13" i="47"/>
  <c r="G13" i="47"/>
  <c r="H13" i="47"/>
  <c r="I13" i="47"/>
  <c r="J13" i="47"/>
  <c r="K13" i="47"/>
  <c r="L13" i="47"/>
  <c r="M13" i="47"/>
  <c r="N13" i="47"/>
  <c r="O13" i="47"/>
  <c r="P13" i="47"/>
  <c r="C14" i="47"/>
  <c r="D14" i="47"/>
  <c r="E14" i="47"/>
  <c r="F14" i="47"/>
  <c r="G14" i="47"/>
  <c r="H14" i="47"/>
  <c r="I14" i="47"/>
  <c r="J14" i="47"/>
  <c r="K14" i="47"/>
  <c r="L14" i="47"/>
  <c r="M14" i="47"/>
  <c r="N14" i="47"/>
  <c r="O14" i="47"/>
  <c r="P14" i="47"/>
  <c r="C15" i="47"/>
  <c r="D15" i="47"/>
  <c r="E15" i="47"/>
  <c r="F15" i="47"/>
  <c r="G15" i="47"/>
  <c r="H15" i="47"/>
  <c r="I15" i="47"/>
  <c r="J15" i="47"/>
  <c r="K15" i="47"/>
  <c r="L15" i="47"/>
  <c r="M15" i="47"/>
  <c r="N15" i="47"/>
  <c r="O15" i="47"/>
  <c r="P15" i="47"/>
  <c r="C16" i="47"/>
  <c r="D16" i="47"/>
  <c r="E16" i="47"/>
  <c r="F16" i="47"/>
  <c r="G16" i="47"/>
  <c r="H16" i="47"/>
  <c r="I16" i="47"/>
  <c r="J16" i="47"/>
  <c r="K16" i="47"/>
  <c r="L16" i="47"/>
  <c r="M16" i="47"/>
  <c r="N16" i="47"/>
  <c r="O16" i="47"/>
  <c r="P16" i="47"/>
  <c r="C17" i="47"/>
  <c r="D17" i="47"/>
  <c r="E17" i="47"/>
  <c r="F17" i="47"/>
  <c r="G17" i="47"/>
  <c r="H17" i="47"/>
  <c r="I17" i="47"/>
  <c r="J17" i="47"/>
  <c r="K17" i="47"/>
  <c r="L17" i="47"/>
  <c r="M17" i="47"/>
  <c r="N17" i="47"/>
  <c r="O17" i="47"/>
  <c r="P17" i="47"/>
  <c r="C18" i="47"/>
  <c r="D18" i="47"/>
  <c r="E18" i="47"/>
  <c r="F18" i="47"/>
  <c r="G18" i="47"/>
  <c r="H18" i="47"/>
  <c r="I18" i="47"/>
  <c r="J18" i="47"/>
  <c r="K18" i="47"/>
  <c r="L18" i="47"/>
  <c r="M18" i="47"/>
  <c r="N18" i="47"/>
  <c r="O18" i="47"/>
  <c r="P18" i="47"/>
  <c r="C19" i="47"/>
  <c r="D19" i="47"/>
  <c r="E19" i="47"/>
  <c r="F19" i="47"/>
  <c r="G19" i="47"/>
  <c r="H19" i="47"/>
  <c r="I19" i="47"/>
  <c r="J19" i="47"/>
  <c r="K19" i="47"/>
  <c r="L19" i="47"/>
  <c r="M19" i="47"/>
  <c r="N19" i="47"/>
  <c r="O19" i="47"/>
  <c r="P19" i="47"/>
  <c r="C20" i="47"/>
  <c r="D20" i="47"/>
  <c r="E20" i="47"/>
  <c r="F20" i="47"/>
  <c r="G20" i="47"/>
  <c r="H20" i="47"/>
  <c r="I20" i="47"/>
  <c r="J20" i="47"/>
  <c r="K20" i="47"/>
  <c r="L20" i="47"/>
  <c r="M20" i="47"/>
  <c r="N20" i="47"/>
  <c r="O20" i="47"/>
  <c r="P20" i="47"/>
  <c r="C21" i="47"/>
  <c r="D21" i="47"/>
  <c r="E21" i="47"/>
  <c r="F21" i="47"/>
  <c r="G21" i="47"/>
  <c r="H21" i="47"/>
  <c r="I21" i="47"/>
  <c r="J21" i="47"/>
  <c r="K21" i="47"/>
  <c r="L21" i="47"/>
  <c r="M21" i="47"/>
  <c r="N21" i="47"/>
  <c r="O21" i="47"/>
  <c r="P21" i="47"/>
  <c r="C22" i="47"/>
  <c r="D22" i="47"/>
  <c r="E22" i="47"/>
  <c r="F22" i="47"/>
  <c r="G22" i="47"/>
  <c r="H22" i="47"/>
  <c r="I22" i="47"/>
  <c r="J22" i="47"/>
  <c r="K22" i="47"/>
  <c r="L22" i="47"/>
  <c r="M22" i="47"/>
  <c r="N22" i="47"/>
  <c r="O22" i="47"/>
  <c r="P22" i="47"/>
  <c r="C23" i="47"/>
  <c r="D23" i="47"/>
  <c r="E23" i="47"/>
  <c r="F23" i="47"/>
  <c r="G23" i="47"/>
  <c r="H23" i="47"/>
  <c r="I23" i="47"/>
  <c r="J23" i="47"/>
  <c r="K23" i="47"/>
  <c r="L23" i="47"/>
  <c r="M23" i="47"/>
  <c r="N23" i="47"/>
  <c r="O23" i="47"/>
  <c r="P23" i="47"/>
  <c r="C25" i="47"/>
  <c r="D25" i="47"/>
  <c r="E25" i="47"/>
  <c r="F25" i="47"/>
  <c r="G25" i="47"/>
  <c r="H25" i="47"/>
  <c r="I25" i="47"/>
  <c r="J25" i="47"/>
  <c r="K25" i="47"/>
  <c r="L25" i="47"/>
  <c r="M25" i="47"/>
  <c r="N25" i="47"/>
  <c r="O25" i="47"/>
  <c r="P25" i="47"/>
  <c r="C26" i="47"/>
  <c r="D26" i="47"/>
  <c r="E26" i="47"/>
  <c r="F26" i="47"/>
  <c r="G26" i="47"/>
  <c r="H26" i="47"/>
  <c r="I26" i="47"/>
  <c r="J26" i="47"/>
  <c r="K26" i="47"/>
  <c r="L26" i="47"/>
  <c r="M26" i="47"/>
  <c r="N26" i="47"/>
  <c r="O26" i="47"/>
  <c r="P26" i="47"/>
  <c r="C27" i="47"/>
  <c r="D27" i="47"/>
  <c r="E27" i="47"/>
  <c r="F27" i="47"/>
  <c r="G27" i="47"/>
  <c r="H27" i="47"/>
  <c r="I27" i="47"/>
  <c r="J27" i="47"/>
  <c r="K27" i="47"/>
  <c r="L27" i="47"/>
  <c r="M27" i="47"/>
  <c r="N27" i="47"/>
  <c r="O27" i="47"/>
  <c r="P27" i="47"/>
  <c r="C28" i="47"/>
  <c r="D28" i="47"/>
  <c r="E28" i="47"/>
  <c r="F28" i="47"/>
  <c r="G28" i="47"/>
  <c r="H28" i="47"/>
  <c r="I28" i="47"/>
  <c r="J28" i="47"/>
  <c r="K28" i="47"/>
  <c r="L28" i="47"/>
  <c r="M28" i="47"/>
  <c r="N28" i="47"/>
  <c r="O28" i="47"/>
  <c r="P28" i="47"/>
  <c r="C29" i="47"/>
  <c r="D29" i="47"/>
  <c r="E29" i="47"/>
  <c r="F29" i="47"/>
  <c r="G29" i="47"/>
  <c r="H29" i="47"/>
  <c r="I29" i="47"/>
  <c r="J29" i="47"/>
  <c r="K29" i="47"/>
  <c r="L29" i="47"/>
  <c r="M29" i="47"/>
  <c r="N29" i="47"/>
  <c r="O29" i="47"/>
  <c r="P29" i="47"/>
  <c r="C30" i="47"/>
  <c r="D30" i="47"/>
  <c r="E30" i="47"/>
  <c r="F30" i="47"/>
  <c r="G30" i="47"/>
  <c r="H30" i="47"/>
  <c r="I30" i="47"/>
  <c r="J30" i="47"/>
  <c r="K30" i="47"/>
  <c r="L30" i="47"/>
  <c r="M30" i="47"/>
  <c r="N30" i="47"/>
  <c r="O30" i="47"/>
  <c r="P30" i="47"/>
  <c r="C31" i="47"/>
  <c r="D31" i="47"/>
  <c r="E31" i="47"/>
  <c r="F31" i="47"/>
  <c r="G31" i="47"/>
  <c r="H31" i="47"/>
  <c r="I31" i="47"/>
  <c r="J31" i="47"/>
  <c r="K31" i="47"/>
  <c r="L31" i="47"/>
  <c r="M31" i="47"/>
  <c r="N31" i="47"/>
  <c r="O31" i="47"/>
  <c r="P31" i="47"/>
  <c r="C32" i="47"/>
  <c r="D32" i="47"/>
  <c r="E32" i="47"/>
  <c r="F32" i="47"/>
  <c r="G32" i="47"/>
  <c r="H32" i="47"/>
  <c r="I32" i="47"/>
  <c r="J32" i="47"/>
  <c r="K32" i="47"/>
  <c r="L32" i="47"/>
  <c r="M32" i="47"/>
  <c r="N32" i="47"/>
  <c r="O32" i="47"/>
  <c r="P32" i="47"/>
  <c r="C33" i="47"/>
  <c r="D33" i="47"/>
  <c r="E33" i="47"/>
  <c r="F33" i="47"/>
  <c r="G33" i="47"/>
  <c r="H33" i="47"/>
  <c r="I33" i="47"/>
  <c r="J33" i="47"/>
  <c r="K33" i="47"/>
  <c r="L33" i="47"/>
  <c r="M33" i="47"/>
  <c r="N33" i="47"/>
  <c r="O33" i="47"/>
  <c r="P33" i="47"/>
  <c r="C34" i="47"/>
  <c r="D34" i="47"/>
  <c r="E34" i="47"/>
  <c r="F34" i="47"/>
  <c r="G34" i="47"/>
  <c r="H34" i="47"/>
  <c r="I34" i="47"/>
  <c r="J34" i="47"/>
  <c r="K34" i="47"/>
  <c r="L34" i="47"/>
  <c r="M34" i="47"/>
  <c r="N34" i="47"/>
  <c r="O34" i="47"/>
  <c r="P34" i="47"/>
  <c r="C35" i="47"/>
  <c r="D35" i="47"/>
  <c r="E35" i="47"/>
  <c r="F35" i="47"/>
  <c r="G35" i="47"/>
  <c r="H35" i="47"/>
  <c r="I35" i="47"/>
  <c r="J35" i="47"/>
  <c r="K35" i="47"/>
  <c r="L35" i="47"/>
  <c r="M35" i="47"/>
  <c r="N35" i="47"/>
  <c r="O35" i="47"/>
  <c r="P35" i="47"/>
  <c r="C36" i="47"/>
  <c r="D36" i="47"/>
  <c r="E36" i="47"/>
  <c r="F36" i="47"/>
  <c r="G36" i="47"/>
  <c r="H36" i="47"/>
  <c r="I36" i="47"/>
  <c r="J36" i="47"/>
  <c r="K36" i="47"/>
  <c r="L36" i="47"/>
  <c r="M36" i="47"/>
  <c r="N36" i="47"/>
  <c r="O36" i="47"/>
  <c r="P36" i="47"/>
  <c r="C37" i="47"/>
  <c r="D37" i="47"/>
  <c r="E37" i="47"/>
  <c r="F37" i="47"/>
  <c r="G37" i="47"/>
  <c r="H37" i="47"/>
  <c r="I37" i="47"/>
  <c r="J37" i="47"/>
  <c r="K37" i="47"/>
  <c r="L37" i="47"/>
  <c r="M37" i="47"/>
  <c r="N37" i="47"/>
  <c r="O37" i="47"/>
  <c r="P37" i="47"/>
  <c r="C38" i="47"/>
  <c r="D38" i="47"/>
  <c r="E38" i="47"/>
  <c r="F38" i="47"/>
  <c r="G38" i="47"/>
  <c r="H38" i="47"/>
  <c r="I38" i="47"/>
  <c r="J38" i="47"/>
  <c r="K38" i="47"/>
  <c r="L38" i="47"/>
  <c r="M38" i="47"/>
  <c r="N38" i="47"/>
  <c r="O38" i="47"/>
  <c r="P38" i="47"/>
  <c r="C39" i="47"/>
  <c r="D39" i="47"/>
  <c r="E39" i="47"/>
  <c r="F39" i="47"/>
  <c r="G39" i="47"/>
  <c r="H39" i="47"/>
  <c r="I39" i="47"/>
  <c r="J39" i="47"/>
  <c r="K39" i="47"/>
  <c r="L39" i="47"/>
  <c r="M39" i="47"/>
  <c r="N39" i="47"/>
  <c r="O39" i="47"/>
  <c r="P39" i="47"/>
  <c r="C40" i="47"/>
  <c r="D40" i="47"/>
  <c r="E40" i="47"/>
  <c r="F40" i="47"/>
  <c r="G40" i="47"/>
  <c r="H40" i="47"/>
  <c r="I40" i="47"/>
  <c r="J40" i="47"/>
  <c r="K40" i="47"/>
  <c r="L40" i="47"/>
  <c r="M40" i="47"/>
  <c r="N40" i="47"/>
  <c r="O40" i="47"/>
  <c r="P40" i="47"/>
  <c r="C41" i="47"/>
  <c r="D41" i="47"/>
  <c r="E41" i="47"/>
  <c r="F41" i="47"/>
  <c r="G41" i="47"/>
  <c r="H41" i="47"/>
  <c r="I41" i="47"/>
  <c r="J41" i="47"/>
  <c r="K41" i="47"/>
  <c r="L41" i="47"/>
  <c r="M41" i="47"/>
  <c r="N41" i="47"/>
  <c r="O41" i="47"/>
  <c r="P41" i="47"/>
  <c r="C42" i="47"/>
  <c r="D42" i="47"/>
  <c r="E42" i="47"/>
  <c r="F42" i="47"/>
  <c r="G42" i="47"/>
  <c r="H42" i="47"/>
  <c r="I42" i="47"/>
  <c r="J42" i="47"/>
  <c r="K42" i="47"/>
  <c r="L42" i="47"/>
  <c r="M42" i="47"/>
  <c r="N42" i="47"/>
  <c r="O42" i="47"/>
  <c r="P42" i="47"/>
  <c r="C43" i="47"/>
  <c r="D43" i="47"/>
  <c r="E43" i="47"/>
  <c r="F43" i="47"/>
  <c r="G43" i="47"/>
  <c r="H43" i="47"/>
  <c r="I43" i="47"/>
  <c r="J43" i="47"/>
  <c r="K43" i="47"/>
  <c r="L43" i="47"/>
  <c r="M43" i="47"/>
  <c r="N43" i="47"/>
  <c r="O43" i="47"/>
  <c r="P43" i="47"/>
  <c r="C44" i="47"/>
  <c r="D44" i="47"/>
  <c r="E44" i="47"/>
  <c r="F44" i="47"/>
  <c r="G44" i="47"/>
  <c r="H44" i="47"/>
  <c r="I44" i="47"/>
  <c r="J44" i="47"/>
  <c r="K44" i="47"/>
  <c r="L44" i="47"/>
  <c r="M44" i="47"/>
  <c r="N44" i="47"/>
  <c r="O44" i="47"/>
  <c r="P44" i="47"/>
  <c r="Q35" i="47" l="1"/>
  <c r="Q18" i="47"/>
  <c r="Q39" i="47"/>
  <c r="Q34" i="47"/>
  <c r="Q27" i="47"/>
  <c r="Q14" i="47"/>
  <c r="Q31" i="47"/>
  <c r="Q10" i="47"/>
  <c r="Q43" i="47"/>
  <c r="Q41" i="47"/>
  <c r="Q22" i="47"/>
  <c r="Q19" i="47"/>
  <c r="Q40" i="47"/>
  <c r="Q38" i="47"/>
  <c r="Q29" i="47"/>
  <c r="Q23" i="47"/>
  <c r="Q21" i="47"/>
  <c r="Q12" i="47"/>
  <c r="Q7" i="47"/>
  <c r="Q8" i="47"/>
  <c r="Q37" i="47"/>
  <c r="Q32" i="47"/>
  <c r="Q30" i="47"/>
  <c r="Q20" i="47"/>
  <c r="Q15" i="47"/>
  <c r="Q13" i="47"/>
  <c r="Q36" i="47"/>
  <c r="Q25" i="47"/>
  <c r="Q17" i="47"/>
  <c r="Q44" i="47"/>
  <c r="Q42" i="47"/>
  <c r="Q33" i="47"/>
  <c r="Q28" i="47"/>
  <c r="Q26" i="47"/>
  <c r="Q16" i="47"/>
  <c r="Q11" i="47"/>
  <c r="Q9" i="47"/>
  <c r="Q18" i="8" l="1"/>
  <c r="C18" i="8" l="1"/>
  <c r="P18" i="8"/>
  <c r="O18" i="8"/>
  <c r="N18" i="8"/>
  <c r="M18" i="8"/>
  <c r="L18" i="8"/>
  <c r="K18" i="8"/>
  <c r="J18" i="8"/>
  <c r="I18" i="8"/>
  <c r="H18" i="8"/>
  <c r="G18" i="8"/>
  <c r="F18" i="8"/>
  <c r="E18" i="8"/>
  <c r="D18" i="8"/>
  <c r="D51" i="3" l="1"/>
  <c r="E51" i="3"/>
  <c r="F51" i="3"/>
  <c r="G51" i="3"/>
  <c r="H51" i="3"/>
  <c r="I51" i="3"/>
  <c r="J51" i="3"/>
  <c r="K51" i="3"/>
  <c r="L51" i="3"/>
  <c r="M51" i="3"/>
  <c r="N51" i="3"/>
  <c r="O51" i="3"/>
  <c r="P51" i="3"/>
  <c r="Q51" i="3"/>
  <c r="C51" i="3"/>
  <c r="D51" i="57" l="1"/>
  <c r="E51" i="57"/>
  <c r="F51" i="57"/>
  <c r="G51" i="57"/>
  <c r="H51" i="57"/>
  <c r="I51" i="57"/>
  <c r="J51" i="57"/>
  <c r="K51" i="57"/>
  <c r="L51" i="57"/>
  <c r="M51" i="57"/>
  <c r="N51" i="57"/>
  <c r="O51" i="57"/>
  <c r="P51" i="57"/>
  <c r="Q51" i="57"/>
  <c r="C51" i="57"/>
  <c r="D52" i="52"/>
  <c r="E52" i="52"/>
  <c r="F52" i="52"/>
  <c r="G52" i="52"/>
  <c r="H52" i="52"/>
  <c r="I52" i="52"/>
  <c r="J52" i="52"/>
  <c r="K52" i="52"/>
  <c r="L52" i="52"/>
  <c r="M52" i="52"/>
  <c r="N52" i="52"/>
  <c r="O52" i="52"/>
  <c r="P52" i="52"/>
  <c r="Q52" i="52"/>
  <c r="C52" i="52"/>
  <c r="C51" i="51"/>
  <c r="D51" i="51"/>
  <c r="E51" i="51"/>
  <c r="F51" i="51"/>
  <c r="G51" i="51"/>
  <c r="H51" i="51"/>
  <c r="I51" i="51"/>
  <c r="J51" i="51"/>
  <c r="K51" i="51"/>
  <c r="L51" i="51"/>
  <c r="M51" i="51"/>
  <c r="N51" i="51"/>
  <c r="O51" i="51"/>
  <c r="P51" i="51"/>
  <c r="Q51" i="51"/>
  <c r="C44" i="51"/>
  <c r="C7" i="51"/>
  <c r="J52" i="50"/>
  <c r="D52" i="50"/>
  <c r="E52" i="50"/>
  <c r="F52" i="50"/>
  <c r="G52" i="50"/>
  <c r="H52" i="50"/>
  <c r="I52" i="50"/>
  <c r="K52" i="50"/>
  <c r="L52" i="50"/>
  <c r="M52" i="50"/>
  <c r="N52" i="50"/>
  <c r="O52" i="50"/>
  <c r="P52" i="50"/>
  <c r="Q52" i="50"/>
  <c r="C52" i="50"/>
  <c r="C51" i="49"/>
  <c r="D51" i="49"/>
  <c r="E51" i="49"/>
  <c r="F51" i="49"/>
  <c r="G51" i="49"/>
  <c r="H51" i="49"/>
  <c r="I51" i="49"/>
  <c r="J51" i="49"/>
  <c r="K51" i="49"/>
  <c r="L51" i="49"/>
  <c r="M51" i="49"/>
  <c r="N51" i="49"/>
  <c r="O51" i="49"/>
  <c r="P51" i="49"/>
  <c r="Q51" i="49"/>
  <c r="D51" i="47"/>
  <c r="E51" i="47"/>
  <c r="F51" i="47"/>
  <c r="G51" i="47"/>
  <c r="H51" i="47"/>
  <c r="I51" i="47"/>
  <c r="J51" i="47"/>
  <c r="K51" i="47"/>
  <c r="L51" i="47"/>
  <c r="M51" i="47"/>
  <c r="N51" i="47"/>
  <c r="O51" i="47"/>
  <c r="P51" i="47"/>
  <c r="D52" i="56"/>
  <c r="E52" i="56"/>
  <c r="F52" i="56"/>
  <c r="G52" i="56"/>
  <c r="H52" i="56"/>
  <c r="I52" i="56"/>
  <c r="J52" i="56"/>
  <c r="K52" i="56"/>
  <c r="L52" i="56"/>
  <c r="M52" i="56"/>
  <c r="N52" i="56"/>
  <c r="O52" i="56"/>
  <c r="P52" i="56"/>
  <c r="Q52" i="56"/>
  <c r="C52" i="56"/>
  <c r="D52" i="55"/>
  <c r="E52" i="55"/>
  <c r="F52" i="55"/>
  <c r="G52" i="55"/>
  <c r="H52" i="55"/>
  <c r="I52" i="55"/>
  <c r="J52" i="55"/>
  <c r="K52" i="55"/>
  <c r="L52" i="55"/>
  <c r="M52" i="55"/>
  <c r="N52" i="55"/>
  <c r="O52" i="55"/>
  <c r="P52" i="55"/>
  <c r="Q52" i="55"/>
  <c r="C52" i="55"/>
  <c r="D52" i="54"/>
  <c r="E52" i="54"/>
  <c r="F52" i="54"/>
  <c r="G52" i="54"/>
  <c r="H52" i="54"/>
  <c r="I52" i="54"/>
  <c r="J52" i="54"/>
  <c r="K52" i="54"/>
  <c r="L52" i="54"/>
  <c r="M52" i="54"/>
  <c r="N52" i="54"/>
  <c r="O52" i="54"/>
  <c r="P52" i="54"/>
  <c r="Q52" i="54"/>
  <c r="C52" i="54"/>
  <c r="D52" i="53"/>
  <c r="E52" i="53"/>
  <c r="F52" i="53"/>
  <c r="G52" i="53"/>
  <c r="H52" i="53"/>
  <c r="I52" i="53"/>
  <c r="J52" i="53"/>
  <c r="K52" i="53"/>
  <c r="L52" i="53"/>
  <c r="M52" i="53"/>
  <c r="N52" i="53"/>
  <c r="O52" i="53"/>
  <c r="P52" i="53"/>
  <c r="C52" i="53"/>
  <c r="D52" i="62"/>
  <c r="E52" i="62"/>
  <c r="F52" i="62"/>
  <c r="G52" i="62"/>
  <c r="H52" i="62"/>
  <c r="I52" i="62"/>
  <c r="J52" i="62"/>
  <c r="K52" i="62"/>
  <c r="L52" i="62"/>
  <c r="M52" i="62"/>
  <c r="N52" i="62"/>
  <c r="O52" i="62"/>
  <c r="P52" i="62"/>
  <c r="Q52" i="62"/>
  <c r="C52" i="62"/>
  <c r="C52" i="51" l="1"/>
  <c r="Q51" i="47"/>
  <c r="C49" i="47" l="1"/>
  <c r="D49" i="47"/>
  <c r="E49" i="47"/>
  <c r="F49" i="47"/>
  <c r="G49" i="47"/>
  <c r="H49" i="47"/>
  <c r="I49" i="47"/>
  <c r="J49" i="47"/>
  <c r="K49" i="47"/>
  <c r="L49" i="47"/>
  <c r="M49" i="47"/>
  <c r="N49" i="47"/>
  <c r="O49" i="47"/>
  <c r="P49" i="47"/>
  <c r="D49" i="51"/>
  <c r="E49" i="51"/>
  <c r="F49" i="51"/>
  <c r="G49" i="51"/>
  <c r="H49" i="51"/>
  <c r="I49" i="51"/>
  <c r="J49" i="51"/>
  <c r="K49" i="51"/>
  <c r="L49" i="51"/>
  <c r="M49" i="51"/>
  <c r="N49" i="51"/>
  <c r="O49" i="51"/>
  <c r="P49" i="51"/>
  <c r="Q49" i="51"/>
  <c r="C49" i="51"/>
  <c r="Q49" i="47" l="1"/>
  <c r="C45" i="55"/>
  <c r="D45" i="55"/>
  <c r="E45" i="55"/>
  <c r="F45" i="55"/>
  <c r="G45" i="55"/>
  <c r="H45" i="55"/>
  <c r="I45" i="55"/>
  <c r="J45" i="55"/>
  <c r="K45" i="55"/>
  <c r="L45" i="55"/>
  <c r="M45" i="55"/>
  <c r="N45" i="55"/>
  <c r="O45" i="55"/>
  <c r="P45" i="55"/>
  <c r="Q45" i="55"/>
  <c r="Q35" i="4" l="1"/>
  <c r="Q44" i="3"/>
  <c r="P50" i="47" l="1"/>
  <c r="O50" i="47"/>
  <c r="N50" i="47"/>
  <c r="M50" i="47"/>
  <c r="L50" i="47"/>
  <c r="K50" i="47"/>
  <c r="J50" i="47"/>
  <c r="I50" i="47"/>
  <c r="H50" i="47"/>
  <c r="G50" i="47"/>
  <c r="F50" i="47"/>
  <c r="E50" i="47"/>
  <c r="D50" i="47"/>
  <c r="C50" i="47"/>
  <c r="P48" i="47"/>
  <c r="O48" i="47"/>
  <c r="N48" i="47"/>
  <c r="M48" i="47"/>
  <c r="L48" i="47"/>
  <c r="K48" i="47"/>
  <c r="J48" i="47"/>
  <c r="I48" i="47"/>
  <c r="H48" i="47"/>
  <c r="G48" i="47"/>
  <c r="F48" i="47"/>
  <c r="E48" i="47"/>
  <c r="D48" i="47"/>
  <c r="C48" i="47"/>
  <c r="M52" i="47" l="1"/>
  <c r="M51" i="48" s="1"/>
  <c r="E52" i="47"/>
  <c r="E51" i="48" s="1"/>
  <c r="F52" i="47"/>
  <c r="F51" i="48" s="1"/>
  <c r="N52" i="47"/>
  <c r="N51" i="48" s="1"/>
  <c r="G52" i="47"/>
  <c r="G51" i="48" s="1"/>
  <c r="O52" i="47"/>
  <c r="O51" i="48" s="1"/>
  <c r="H52" i="47"/>
  <c r="H51" i="48" s="1"/>
  <c r="P52" i="47"/>
  <c r="P51" i="48" s="1"/>
  <c r="I52" i="47"/>
  <c r="I51" i="48" s="1"/>
  <c r="J52" i="47"/>
  <c r="J51" i="48" s="1"/>
  <c r="C52" i="47"/>
  <c r="C51" i="48" s="1"/>
  <c r="K52" i="47"/>
  <c r="K51" i="48" s="1"/>
  <c r="D52" i="47"/>
  <c r="D51" i="48" s="1"/>
  <c r="L52" i="47"/>
  <c r="L51" i="48" s="1"/>
  <c r="Q48" i="47"/>
  <c r="Q50" i="47"/>
  <c r="P49" i="48" l="1"/>
  <c r="O49" i="48"/>
  <c r="Q52" i="47"/>
  <c r="R47" i="47" s="1"/>
  <c r="Q45" i="47"/>
  <c r="Q24" i="48" s="1"/>
  <c r="R24" i="47" l="1"/>
  <c r="Q25" i="48"/>
  <c r="R51" i="47"/>
  <c r="Q51" i="48"/>
  <c r="R49" i="47"/>
  <c r="Q49" i="48"/>
  <c r="C44" i="3" l="1"/>
  <c r="C52" i="3" s="1"/>
  <c r="D44" i="3"/>
  <c r="E44" i="3"/>
  <c r="F44" i="3"/>
  <c r="G44" i="3"/>
  <c r="H44" i="3"/>
  <c r="I44" i="3"/>
  <c r="J44" i="3"/>
  <c r="K44" i="3"/>
  <c r="L44" i="3"/>
  <c r="M44" i="3"/>
  <c r="N44" i="3"/>
  <c r="O44" i="3"/>
  <c r="P44" i="3"/>
  <c r="Q52" i="3" l="1"/>
  <c r="M52" i="3"/>
  <c r="I52" i="3"/>
  <c r="E52" i="3"/>
  <c r="P52" i="3"/>
  <c r="L52" i="3"/>
  <c r="H52" i="3"/>
  <c r="D52" i="3"/>
  <c r="N52" i="3"/>
  <c r="J52" i="3"/>
  <c r="F52" i="3"/>
  <c r="O52" i="3"/>
  <c r="K52" i="3"/>
  <c r="G52" i="3"/>
  <c r="P39" i="20"/>
  <c r="P44" i="20" s="1"/>
  <c r="P38" i="20"/>
  <c r="P38" i="61"/>
  <c r="O38" i="20" s="1"/>
  <c r="P34" i="61"/>
  <c r="O34" i="20" s="1"/>
  <c r="Q34" i="20" s="1"/>
  <c r="S34" i="20" s="1"/>
  <c r="P32" i="61"/>
  <c r="O32" i="20" s="1"/>
  <c r="Q32" i="20" s="1"/>
  <c r="S32" i="20" s="1"/>
  <c r="P30" i="61"/>
  <c r="O30" i="20" s="1"/>
  <c r="Q30" i="20" s="1"/>
  <c r="S30" i="20" s="1"/>
  <c r="P28" i="61"/>
  <c r="O28" i="20" s="1"/>
  <c r="Q28" i="20" s="1"/>
  <c r="S28" i="20" s="1"/>
  <c r="P26" i="61"/>
  <c r="O26" i="20" s="1"/>
  <c r="Q26" i="20" s="1"/>
  <c r="S26" i="20" s="1"/>
  <c r="P24" i="61"/>
  <c r="O24" i="20" s="1"/>
  <c r="Q24" i="20" s="1"/>
  <c r="S24" i="20" s="1"/>
  <c r="P22" i="61"/>
  <c r="O22" i="20" s="1"/>
  <c r="Q22" i="20" s="1"/>
  <c r="S22" i="20" s="1"/>
  <c r="P20" i="61"/>
  <c r="O20" i="20" s="1"/>
  <c r="Q20" i="20" s="1"/>
  <c r="S20" i="20" s="1"/>
  <c r="P18" i="61"/>
  <c r="O18" i="20" s="1"/>
  <c r="Q18" i="20" s="1"/>
  <c r="S18" i="20" s="1"/>
  <c r="P43" i="20"/>
  <c r="Q44" i="57"/>
  <c r="P44" i="57"/>
  <c r="O44" i="57"/>
  <c r="N44" i="57"/>
  <c r="M44" i="57"/>
  <c r="L44" i="57"/>
  <c r="K44" i="57"/>
  <c r="J44" i="57"/>
  <c r="I44" i="57"/>
  <c r="H44" i="57"/>
  <c r="G44" i="57"/>
  <c r="F44" i="57"/>
  <c r="E44" i="57"/>
  <c r="D44" i="57"/>
  <c r="C44" i="57"/>
  <c r="P45" i="56"/>
  <c r="O45" i="56"/>
  <c r="N45" i="56"/>
  <c r="M45" i="56"/>
  <c r="L45" i="56"/>
  <c r="K45" i="56"/>
  <c r="J45" i="56"/>
  <c r="I45" i="56"/>
  <c r="H45" i="56"/>
  <c r="G45" i="56"/>
  <c r="F45" i="56"/>
  <c r="E45" i="56"/>
  <c r="D45" i="56"/>
  <c r="C45" i="56"/>
  <c r="Q45" i="54"/>
  <c r="P45" i="54"/>
  <c r="O45" i="54"/>
  <c r="N45" i="54"/>
  <c r="M45" i="54"/>
  <c r="L45" i="54"/>
  <c r="K45" i="54"/>
  <c r="J45" i="54"/>
  <c r="I45" i="54"/>
  <c r="H45" i="54"/>
  <c r="G45" i="54"/>
  <c r="F45" i="54"/>
  <c r="E45" i="54"/>
  <c r="D45" i="54"/>
  <c r="Q45" i="52"/>
  <c r="P45" i="52"/>
  <c r="O45" i="52"/>
  <c r="N45" i="52"/>
  <c r="M45" i="52"/>
  <c r="L45" i="52"/>
  <c r="K45" i="52"/>
  <c r="J45" i="52"/>
  <c r="I45" i="52"/>
  <c r="H45" i="52"/>
  <c r="G45" i="52"/>
  <c r="F45" i="52"/>
  <c r="E45" i="52"/>
  <c r="D45" i="52"/>
  <c r="C45" i="52"/>
  <c r="Q50" i="51"/>
  <c r="P50" i="51"/>
  <c r="O50" i="51"/>
  <c r="N50" i="51"/>
  <c r="M50" i="51"/>
  <c r="L50" i="51"/>
  <c r="K50" i="51"/>
  <c r="J50" i="51"/>
  <c r="I50" i="51"/>
  <c r="H50" i="51"/>
  <c r="G50" i="51"/>
  <c r="F50" i="51"/>
  <c r="E50" i="51"/>
  <c r="D50" i="51"/>
  <c r="C50" i="51"/>
  <c r="Q48" i="51"/>
  <c r="P48" i="51"/>
  <c r="O48" i="51"/>
  <c r="N48" i="51"/>
  <c r="M48" i="51"/>
  <c r="L48" i="51"/>
  <c r="K48" i="51"/>
  <c r="J48" i="51"/>
  <c r="I48" i="51"/>
  <c r="H48" i="51"/>
  <c r="G48" i="51"/>
  <c r="F48" i="51"/>
  <c r="E48" i="51"/>
  <c r="D48" i="51"/>
  <c r="C48" i="51"/>
  <c r="Q47" i="51"/>
  <c r="P47" i="51"/>
  <c r="O47" i="51"/>
  <c r="N47" i="51"/>
  <c r="M47" i="51"/>
  <c r="L47" i="51"/>
  <c r="K47" i="51"/>
  <c r="J47" i="51"/>
  <c r="I47" i="51"/>
  <c r="H47" i="51"/>
  <c r="G47" i="51"/>
  <c r="F47" i="51"/>
  <c r="E47" i="51"/>
  <c r="D47" i="51"/>
  <c r="C47" i="51"/>
  <c r="Q44" i="51"/>
  <c r="P44" i="51"/>
  <c r="O44" i="51"/>
  <c r="N44" i="51"/>
  <c r="M44" i="51"/>
  <c r="L44" i="51"/>
  <c r="K44" i="51"/>
  <c r="J44" i="51"/>
  <c r="I44" i="51"/>
  <c r="H44" i="51"/>
  <c r="G44" i="51"/>
  <c r="F44" i="51"/>
  <c r="E44" i="51"/>
  <c r="D44" i="51"/>
  <c r="Q43" i="51"/>
  <c r="P43" i="51"/>
  <c r="O43" i="51"/>
  <c r="N43" i="51"/>
  <c r="M43" i="51"/>
  <c r="L43" i="51"/>
  <c r="K43" i="51"/>
  <c r="J43" i="51"/>
  <c r="I43" i="51"/>
  <c r="H43" i="51"/>
  <c r="G43" i="51"/>
  <c r="F43" i="51"/>
  <c r="E43" i="51"/>
  <c r="D43" i="51"/>
  <c r="C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P52" i="51"/>
  <c r="K52" i="51"/>
  <c r="H52" i="51"/>
  <c r="P45" i="50"/>
  <c r="P45" i="51" s="1"/>
  <c r="O45" i="50"/>
  <c r="O45" i="51" s="1"/>
  <c r="N45" i="50"/>
  <c r="M45" i="50"/>
  <c r="L45" i="50"/>
  <c r="K45" i="50"/>
  <c r="J45" i="50"/>
  <c r="I45" i="50"/>
  <c r="H45" i="50"/>
  <c r="H45" i="51" s="1"/>
  <c r="G45" i="50"/>
  <c r="G45" i="51" s="1"/>
  <c r="F45" i="50"/>
  <c r="E45" i="50"/>
  <c r="D45" i="50"/>
  <c r="C45" i="50"/>
  <c r="Q44" i="49"/>
  <c r="P44" i="49"/>
  <c r="O44" i="49"/>
  <c r="N44" i="49"/>
  <c r="M44" i="49"/>
  <c r="L44" i="49"/>
  <c r="K44" i="49"/>
  <c r="J44" i="49"/>
  <c r="I44" i="49"/>
  <c r="H44" i="49"/>
  <c r="G44" i="49"/>
  <c r="F44" i="49"/>
  <c r="E44" i="49"/>
  <c r="D44" i="49"/>
  <c r="C44" i="49"/>
  <c r="R50" i="47"/>
  <c r="O48" i="48"/>
  <c r="N49" i="48"/>
  <c r="M49" i="48"/>
  <c r="L49" i="48"/>
  <c r="K49" i="48"/>
  <c r="J49" i="48"/>
  <c r="I49" i="48"/>
  <c r="H49" i="48"/>
  <c r="F49" i="48"/>
  <c r="D49" i="48"/>
  <c r="R30" i="47"/>
  <c r="P45" i="47"/>
  <c r="P24" i="48" s="1"/>
  <c r="O45" i="47"/>
  <c r="O24" i="48" s="1"/>
  <c r="N45" i="47"/>
  <c r="N24" i="48" s="1"/>
  <c r="M45" i="47"/>
  <c r="M24" i="48" s="1"/>
  <c r="L45" i="47"/>
  <c r="L24" i="48" s="1"/>
  <c r="K45" i="47"/>
  <c r="K24" i="48" s="1"/>
  <c r="J45" i="47"/>
  <c r="J24" i="48" s="1"/>
  <c r="I45" i="47"/>
  <c r="I24" i="48" s="1"/>
  <c r="H45" i="47"/>
  <c r="H24" i="48" s="1"/>
  <c r="G45" i="47"/>
  <c r="G24" i="48" s="1"/>
  <c r="F45" i="47"/>
  <c r="F24" i="48" s="1"/>
  <c r="E45" i="47"/>
  <c r="E24" i="48" s="1"/>
  <c r="D45" i="47"/>
  <c r="D24" i="48" s="1"/>
  <c r="C45" i="47"/>
  <c r="C24" i="48" s="1"/>
  <c r="R37" i="47"/>
  <c r="R35" i="47"/>
  <c r="R25" i="47"/>
  <c r="R18" i="47"/>
  <c r="R8" i="47"/>
  <c r="E25" i="48" l="1"/>
  <c r="O25" i="48"/>
  <c r="N25" i="48"/>
  <c r="G25" i="48"/>
  <c r="H25" i="48"/>
  <c r="P25" i="48"/>
  <c r="C25" i="48"/>
  <c r="K25" i="48"/>
  <c r="J25" i="48"/>
  <c r="D25" i="48"/>
  <c r="L25" i="48"/>
  <c r="F25" i="48"/>
  <c r="I18" i="48"/>
  <c r="I25" i="48"/>
  <c r="P45" i="20"/>
  <c r="M7" i="48"/>
  <c r="M25" i="48"/>
  <c r="C45" i="51"/>
  <c r="K45" i="51"/>
  <c r="E45" i="51"/>
  <c r="M45" i="51"/>
  <c r="L52" i="51"/>
  <c r="D52" i="51"/>
  <c r="G52" i="51"/>
  <c r="O52" i="51"/>
  <c r="C49" i="48"/>
  <c r="C48" i="48"/>
  <c r="E48" i="48"/>
  <c r="E49" i="48"/>
  <c r="G48" i="48"/>
  <c r="G49" i="48"/>
  <c r="L45" i="51"/>
  <c r="I45" i="51"/>
  <c r="R48" i="47"/>
  <c r="I8" i="48"/>
  <c r="R13" i="47"/>
  <c r="R26" i="47"/>
  <c r="R41" i="47"/>
  <c r="M12" i="48"/>
  <c r="R14" i="47"/>
  <c r="F52" i="51"/>
  <c r="J52" i="51"/>
  <c r="N52" i="51"/>
  <c r="C30" i="48"/>
  <c r="K43" i="48"/>
  <c r="C17" i="48"/>
  <c r="I41" i="48"/>
  <c r="Q16" i="48"/>
  <c r="R9" i="47"/>
  <c r="R20" i="47"/>
  <c r="R31" i="47"/>
  <c r="R42" i="47"/>
  <c r="F38" i="48"/>
  <c r="J42" i="48"/>
  <c r="E10" i="48"/>
  <c r="E15" i="48"/>
  <c r="Q21" i="48"/>
  <c r="I31" i="48"/>
  <c r="G39" i="48"/>
  <c r="O17" i="48"/>
  <c r="C12" i="48"/>
  <c r="H22" i="48"/>
  <c r="P31" i="48"/>
  <c r="O26" i="48"/>
  <c r="M35" i="48"/>
  <c r="O9" i="48"/>
  <c r="K14" i="48"/>
  <c r="K21" i="48"/>
  <c r="G28" i="48"/>
  <c r="P17" i="61"/>
  <c r="O17" i="20" s="1"/>
  <c r="Q17" i="20" s="1"/>
  <c r="S17" i="20" s="1"/>
  <c r="P19" i="61"/>
  <c r="O19" i="20" s="1"/>
  <c r="Q19" i="20" s="1"/>
  <c r="S19" i="20" s="1"/>
  <c r="P21" i="61"/>
  <c r="O21" i="20" s="1"/>
  <c r="Q21" i="20" s="1"/>
  <c r="S21" i="20" s="1"/>
  <c r="P23" i="61"/>
  <c r="O23" i="20" s="1"/>
  <c r="Q23" i="20" s="1"/>
  <c r="S23" i="20" s="1"/>
  <c r="F9" i="48"/>
  <c r="J13" i="48"/>
  <c r="N18" i="48"/>
  <c r="J20" i="48"/>
  <c r="N22" i="48"/>
  <c r="J30" i="48"/>
  <c r="N36" i="48"/>
  <c r="F44" i="48"/>
  <c r="J8" i="48"/>
  <c r="J9" i="48"/>
  <c r="F12" i="48"/>
  <c r="N13" i="48"/>
  <c r="N15" i="48"/>
  <c r="C18" i="48"/>
  <c r="N19" i="48"/>
  <c r="K20" i="48"/>
  <c r="O30" i="48"/>
  <c r="G34" i="48"/>
  <c r="F40" i="48"/>
  <c r="K9" i="48"/>
  <c r="G17" i="48"/>
  <c r="O20" i="48"/>
  <c r="N40" i="48"/>
  <c r="F45" i="51"/>
  <c r="J45" i="51"/>
  <c r="N45" i="51"/>
  <c r="F11" i="48"/>
  <c r="J15" i="48"/>
  <c r="J16" i="48"/>
  <c r="N17" i="48"/>
  <c r="J19" i="48"/>
  <c r="F32" i="48"/>
  <c r="N33" i="48"/>
  <c r="N38" i="48"/>
  <c r="N7" i="48"/>
  <c r="J11" i="48"/>
  <c r="N12" i="48"/>
  <c r="O14" i="48"/>
  <c r="K16" i="48"/>
  <c r="F17" i="48"/>
  <c r="C19" i="48"/>
  <c r="G23" i="48"/>
  <c r="F27" i="48"/>
  <c r="N28" i="48"/>
  <c r="J32" i="48"/>
  <c r="G37" i="48"/>
  <c r="J44" i="48"/>
  <c r="F7" i="48"/>
  <c r="C8" i="48"/>
  <c r="N8" i="48"/>
  <c r="G10" i="48"/>
  <c r="N11" i="48"/>
  <c r="G12" i="48"/>
  <c r="C13" i="48"/>
  <c r="O13" i="48"/>
  <c r="F16" i="48"/>
  <c r="N16" i="48"/>
  <c r="F19" i="48"/>
  <c r="O19" i="48"/>
  <c r="F22" i="48"/>
  <c r="J23" i="48"/>
  <c r="J27" i="48"/>
  <c r="J29" i="48"/>
  <c r="F33" i="48"/>
  <c r="N34" i="48"/>
  <c r="O37" i="48"/>
  <c r="J7" i="48"/>
  <c r="F8" i="48"/>
  <c r="O8" i="48"/>
  <c r="N9" i="48"/>
  <c r="K10" i="48"/>
  <c r="Q11" i="48"/>
  <c r="J12" i="48"/>
  <c r="F13" i="48"/>
  <c r="I14" i="48"/>
  <c r="F15" i="48"/>
  <c r="G16" i="48"/>
  <c r="J17" i="48"/>
  <c r="J18" i="48"/>
  <c r="I19" i="48"/>
  <c r="F20" i="48"/>
  <c r="G21" i="48"/>
  <c r="M22" i="48"/>
  <c r="N23" i="48"/>
  <c r="F28" i="48"/>
  <c r="O29" i="48"/>
  <c r="O31" i="48"/>
  <c r="G33" i="48"/>
  <c r="J36" i="48"/>
  <c r="E52" i="51"/>
  <c r="M52" i="51"/>
  <c r="P25" i="61"/>
  <c r="O25" i="20" s="1"/>
  <c r="Q25" i="20" s="1"/>
  <c r="S25" i="20" s="1"/>
  <c r="P27" i="61"/>
  <c r="O27" i="20" s="1"/>
  <c r="Q27" i="20" s="1"/>
  <c r="S27" i="20" s="1"/>
  <c r="P29" i="61"/>
  <c r="O29" i="20" s="1"/>
  <c r="Q29" i="20" s="1"/>
  <c r="S29" i="20" s="1"/>
  <c r="P31" i="61"/>
  <c r="O31" i="20" s="1"/>
  <c r="Q31" i="20" s="1"/>
  <c r="S31" i="20" s="1"/>
  <c r="P33" i="61"/>
  <c r="O33" i="20" s="1"/>
  <c r="Q33" i="20" s="1"/>
  <c r="S33" i="20" s="1"/>
  <c r="P35" i="61"/>
  <c r="O35" i="20" s="1"/>
  <c r="Q35" i="20" s="1"/>
  <c r="S35" i="20" s="1"/>
  <c r="P37" i="61"/>
  <c r="O37" i="20" s="1"/>
  <c r="Q37" i="20" s="1"/>
  <c r="S37" i="20" s="1"/>
  <c r="P39" i="61"/>
  <c r="O39" i="20" s="1"/>
  <c r="O44" i="20" s="1"/>
  <c r="P36" i="61"/>
  <c r="O36" i="20" s="1"/>
  <c r="Q36" i="20" s="1"/>
  <c r="S36" i="20" s="1"/>
  <c r="D43" i="48"/>
  <c r="D39" i="48"/>
  <c r="D41" i="48"/>
  <c r="D37" i="48"/>
  <c r="D33" i="48"/>
  <c r="D29" i="48"/>
  <c r="D40" i="48"/>
  <c r="D32" i="48"/>
  <c r="D28" i="48"/>
  <c r="D23" i="48"/>
  <c r="D19" i="48"/>
  <c r="D44" i="48"/>
  <c r="D27" i="48"/>
  <c r="D21" i="48"/>
  <c r="D16" i="48"/>
  <c r="D12" i="48"/>
  <c r="D8" i="48"/>
  <c r="D36" i="48"/>
  <c r="D31" i="48"/>
  <c r="D30" i="48"/>
  <c r="D22" i="48"/>
  <c r="L43" i="48"/>
  <c r="L39" i="48"/>
  <c r="L35" i="48"/>
  <c r="L41" i="48"/>
  <c r="L37" i="48"/>
  <c r="L33" i="48"/>
  <c r="L29" i="48"/>
  <c r="L40" i="48"/>
  <c r="L30" i="48"/>
  <c r="L28" i="48"/>
  <c r="L23" i="48"/>
  <c r="L19" i="48"/>
  <c r="L42" i="48"/>
  <c r="L32" i="48"/>
  <c r="L31" i="48"/>
  <c r="L18" i="48"/>
  <c r="L16" i="48"/>
  <c r="L12" i="48"/>
  <c r="L8" i="48"/>
  <c r="L44" i="48"/>
  <c r="L26" i="48"/>
  <c r="L20" i="48"/>
  <c r="J48" i="48"/>
  <c r="J47" i="48"/>
  <c r="D9" i="48"/>
  <c r="P10" i="48"/>
  <c r="L11" i="48"/>
  <c r="L17" i="48"/>
  <c r="H32" i="48"/>
  <c r="D35" i="48"/>
  <c r="E44" i="48"/>
  <c r="E40" i="48"/>
  <c r="E36" i="48"/>
  <c r="E42" i="48"/>
  <c r="E38" i="48"/>
  <c r="E34" i="48"/>
  <c r="E30" i="48"/>
  <c r="E41" i="48"/>
  <c r="E33" i="48"/>
  <c r="E20" i="48"/>
  <c r="E39" i="48"/>
  <c r="E32" i="48"/>
  <c r="E31" i="48"/>
  <c r="E28" i="48"/>
  <c r="E22" i="48"/>
  <c r="E17" i="48"/>
  <c r="E13" i="48"/>
  <c r="E9" i="48"/>
  <c r="E43" i="48"/>
  <c r="E29" i="48"/>
  <c r="E23" i="48"/>
  <c r="Q44" i="48"/>
  <c r="Q40" i="48"/>
  <c r="Q36" i="48"/>
  <c r="Q42" i="48"/>
  <c r="Q38" i="48"/>
  <c r="Q34" i="48"/>
  <c r="Q30" i="48"/>
  <c r="Q37" i="48"/>
  <c r="Q29" i="48"/>
  <c r="Q20" i="48"/>
  <c r="Q41" i="48"/>
  <c r="Q23" i="48"/>
  <c r="Q18" i="48"/>
  <c r="Q17" i="48"/>
  <c r="Q13" i="48"/>
  <c r="Q9" i="48"/>
  <c r="R44" i="47"/>
  <c r="R40" i="47"/>
  <c r="R36" i="47"/>
  <c r="R32" i="47"/>
  <c r="R28" i="47"/>
  <c r="R23" i="47"/>
  <c r="R19" i="47"/>
  <c r="R15" i="47"/>
  <c r="R11" i="47"/>
  <c r="R7" i="47"/>
  <c r="Q43" i="48"/>
  <c r="Q33" i="48"/>
  <c r="Q32" i="48"/>
  <c r="Q31" i="48"/>
  <c r="Q26" i="48"/>
  <c r="Q19" i="48"/>
  <c r="P9" i="48"/>
  <c r="L10" i="48"/>
  <c r="H11" i="48"/>
  <c r="M11" i="48"/>
  <c r="M16" i="48"/>
  <c r="D18" i="48"/>
  <c r="D20" i="48"/>
  <c r="I23" i="48"/>
  <c r="P26" i="48"/>
  <c r="L27" i="48"/>
  <c r="L36" i="48"/>
  <c r="R10" i="47"/>
  <c r="R16" i="47"/>
  <c r="R21" i="47"/>
  <c r="R27" i="47"/>
  <c r="R33" i="47"/>
  <c r="R38" i="47"/>
  <c r="R43" i="47"/>
  <c r="D48" i="48"/>
  <c r="D50" i="48"/>
  <c r="D47" i="48"/>
  <c r="H48" i="48"/>
  <c r="H50" i="48"/>
  <c r="L48" i="48"/>
  <c r="L50" i="48"/>
  <c r="L47" i="48"/>
  <c r="P48" i="48"/>
  <c r="P47" i="48"/>
  <c r="P50" i="48"/>
  <c r="E7" i="48"/>
  <c r="P7" i="48"/>
  <c r="K8" i="48"/>
  <c r="Q8" i="48"/>
  <c r="G9" i="48"/>
  <c r="L9" i="48"/>
  <c r="C10" i="48"/>
  <c r="H10" i="48"/>
  <c r="M10" i="48"/>
  <c r="D11" i="48"/>
  <c r="I11" i="48"/>
  <c r="E12" i="48"/>
  <c r="O12" i="48"/>
  <c r="K13" i="48"/>
  <c r="P13" i="48"/>
  <c r="G14" i="48"/>
  <c r="L14" i="48"/>
  <c r="Q14" i="48"/>
  <c r="H15" i="48"/>
  <c r="M15" i="48"/>
  <c r="C16" i="48"/>
  <c r="I16" i="48"/>
  <c r="D17" i="48"/>
  <c r="E18" i="48"/>
  <c r="M18" i="48"/>
  <c r="E19" i="48"/>
  <c r="K19" i="48"/>
  <c r="P20" i="48"/>
  <c r="L21" i="48"/>
  <c r="Q22" i="48"/>
  <c r="I26" i="48"/>
  <c r="E27" i="48"/>
  <c r="P27" i="48"/>
  <c r="K28" i="48"/>
  <c r="C29" i="48"/>
  <c r="P30" i="48"/>
  <c r="M32" i="48"/>
  <c r="M33" i="48"/>
  <c r="L34" i="48"/>
  <c r="D38" i="48"/>
  <c r="H43" i="48"/>
  <c r="H39" i="48"/>
  <c r="H35" i="48"/>
  <c r="H41" i="48"/>
  <c r="H37" i="48"/>
  <c r="H33" i="48"/>
  <c r="H29" i="48"/>
  <c r="H44" i="48"/>
  <c r="H36" i="48"/>
  <c r="H31" i="48"/>
  <c r="H28" i="48"/>
  <c r="H23" i="48"/>
  <c r="H19" i="48"/>
  <c r="H42" i="48"/>
  <c r="H38" i="48"/>
  <c r="H26" i="48"/>
  <c r="H20" i="48"/>
  <c r="H16" i="48"/>
  <c r="H12" i="48"/>
  <c r="H8" i="48"/>
  <c r="H40" i="48"/>
  <c r="H34" i="48"/>
  <c r="H27" i="48"/>
  <c r="H21" i="48"/>
  <c r="P43" i="48"/>
  <c r="P39" i="48"/>
  <c r="P35" i="48"/>
  <c r="P41" i="48"/>
  <c r="P37" i="48"/>
  <c r="P33" i="48"/>
  <c r="P29" i="48"/>
  <c r="P44" i="48"/>
  <c r="P36" i="48"/>
  <c r="P34" i="48"/>
  <c r="P28" i="48"/>
  <c r="P23" i="48"/>
  <c r="P19" i="48"/>
  <c r="P40" i="48"/>
  <c r="P22" i="48"/>
  <c r="P16" i="48"/>
  <c r="P12" i="48"/>
  <c r="P8" i="48"/>
  <c r="P38" i="48"/>
  <c r="F48" i="48"/>
  <c r="F47" i="48"/>
  <c r="F50" i="48"/>
  <c r="N48" i="48"/>
  <c r="N50" i="48"/>
  <c r="N47" i="48"/>
  <c r="H7" i="48"/>
  <c r="H13" i="48"/>
  <c r="D14" i="48"/>
  <c r="P15" i="48"/>
  <c r="P18" i="48"/>
  <c r="D26" i="48"/>
  <c r="D34" i="48"/>
  <c r="L38" i="48"/>
  <c r="I44" i="48"/>
  <c r="I40" i="48"/>
  <c r="I36" i="48"/>
  <c r="I42" i="48"/>
  <c r="I38" i="48"/>
  <c r="I34" i="48"/>
  <c r="I30" i="48"/>
  <c r="I37" i="48"/>
  <c r="I32" i="48"/>
  <c r="I20" i="48"/>
  <c r="I39" i="48"/>
  <c r="I43" i="48"/>
  <c r="I27" i="48"/>
  <c r="I21" i="48"/>
  <c r="I17" i="48"/>
  <c r="I13" i="48"/>
  <c r="I9" i="48"/>
  <c r="I35" i="48"/>
  <c r="I33" i="48"/>
  <c r="I28" i="48"/>
  <c r="I22" i="48"/>
  <c r="M44" i="48"/>
  <c r="M40" i="48"/>
  <c r="M36" i="48"/>
  <c r="M42" i="48"/>
  <c r="M38" i="48"/>
  <c r="M34" i="48"/>
  <c r="M30" i="48"/>
  <c r="M41" i="48"/>
  <c r="M31" i="48"/>
  <c r="M20" i="48"/>
  <c r="M43" i="48"/>
  <c r="M37" i="48"/>
  <c r="M26" i="48"/>
  <c r="M19" i="48"/>
  <c r="M17" i="48"/>
  <c r="M13" i="48"/>
  <c r="M9" i="48"/>
  <c r="M39" i="48"/>
  <c r="M29" i="48"/>
  <c r="M27" i="48"/>
  <c r="M21" i="48"/>
  <c r="D7" i="48"/>
  <c r="I7" i="48"/>
  <c r="E8" i="48"/>
  <c r="Q10" i="48"/>
  <c r="I12" i="48"/>
  <c r="D13" i="48"/>
  <c r="E14" i="48"/>
  <c r="P14" i="48"/>
  <c r="L15" i="48"/>
  <c r="Q15" i="48"/>
  <c r="H17" i="48"/>
  <c r="E26" i="48"/>
  <c r="Q28" i="48"/>
  <c r="E35" i="48"/>
  <c r="P42" i="48"/>
  <c r="D45" i="51"/>
  <c r="Q45" i="50"/>
  <c r="Q45" i="51" s="1"/>
  <c r="R12" i="47"/>
  <c r="R17" i="47"/>
  <c r="R22" i="47"/>
  <c r="R29" i="47"/>
  <c r="R34" i="47"/>
  <c r="R39" i="47"/>
  <c r="C42" i="48"/>
  <c r="C38" i="48"/>
  <c r="C44" i="48"/>
  <c r="C40" i="48"/>
  <c r="C36" i="48"/>
  <c r="C32" i="48"/>
  <c r="C39" i="48"/>
  <c r="C31" i="48"/>
  <c r="C27" i="48"/>
  <c r="C22" i="48"/>
  <c r="C43" i="48"/>
  <c r="C37" i="48"/>
  <c r="C35" i="48"/>
  <c r="C34" i="48"/>
  <c r="C33" i="48"/>
  <c r="C26" i="48"/>
  <c r="C20" i="48"/>
  <c r="C15" i="48"/>
  <c r="C11" i="48"/>
  <c r="C7" i="48"/>
  <c r="C41" i="48"/>
  <c r="C28" i="48"/>
  <c r="C21" i="48"/>
  <c r="G42" i="48"/>
  <c r="G38" i="48"/>
  <c r="G44" i="48"/>
  <c r="G40" i="48"/>
  <c r="G36" i="48"/>
  <c r="G32" i="48"/>
  <c r="G43" i="48"/>
  <c r="G35" i="48"/>
  <c r="G30" i="48"/>
  <c r="G27" i="48"/>
  <c r="G22" i="48"/>
  <c r="G18" i="48"/>
  <c r="G41" i="48"/>
  <c r="G29" i="48"/>
  <c r="G19" i="48"/>
  <c r="G15" i="48"/>
  <c r="G11" i="48"/>
  <c r="G7" i="48"/>
  <c r="G26" i="48"/>
  <c r="G20" i="48"/>
  <c r="K42" i="48"/>
  <c r="K38" i="48"/>
  <c r="K44" i="48"/>
  <c r="K40" i="48"/>
  <c r="K36" i="48"/>
  <c r="K32" i="48"/>
  <c r="K39" i="48"/>
  <c r="K34" i="48"/>
  <c r="K29" i="48"/>
  <c r="K27" i="48"/>
  <c r="K22" i="48"/>
  <c r="K18" i="48"/>
  <c r="K41" i="48"/>
  <c r="K35" i="48"/>
  <c r="K33" i="48"/>
  <c r="K23" i="48"/>
  <c r="K15" i="48"/>
  <c r="K11" i="48"/>
  <c r="K7" i="48"/>
  <c r="K37" i="48"/>
  <c r="K31" i="48"/>
  <c r="K30" i="48"/>
  <c r="O42" i="48"/>
  <c r="O38" i="48"/>
  <c r="O44" i="48"/>
  <c r="O40" i="48"/>
  <c r="O36" i="48"/>
  <c r="O32" i="48"/>
  <c r="O43" i="48"/>
  <c r="O35" i="48"/>
  <c r="O33" i="48"/>
  <c r="O27" i="48"/>
  <c r="O22" i="48"/>
  <c r="O18" i="48"/>
  <c r="O39" i="48"/>
  <c r="O28" i="48"/>
  <c r="O21" i="48"/>
  <c r="O15" i="48"/>
  <c r="O11" i="48"/>
  <c r="O7" i="48"/>
  <c r="O41" i="48"/>
  <c r="O34" i="48"/>
  <c r="O23" i="48"/>
  <c r="E50" i="48"/>
  <c r="E47" i="48"/>
  <c r="I50" i="48"/>
  <c r="I47" i="48"/>
  <c r="I48" i="48"/>
  <c r="M50" i="48"/>
  <c r="M47" i="48"/>
  <c r="M48" i="48"/>
  <c r="Q50" i="48"/>
  <c r="Q47" i="48"/>
  <c r="Q48" i="48"/>
  <c r="L7" i="48"/>
  <c r="Q7" i="48"/>
  <c r="G8" i="48"/>
  <c r="M8" i="48"/>
  <c r="C9" i="48"/>
  <c r="H9" i="48"/>
  <c r="D10" i="48"/>
  <c r="I10" i="48"/>
  <c r="O10" i="48"/>
  <c r="E11" i="48"/>
  <c r="P11" i="48"/>
  <c r="K12" i="48"/>
  <c r="Q12" i="48"/>
  <c r="G13" i="48"/>
  <c r="L13" i="48"/>
  <c r="C14" i="48"/>
  <c r="H14" i="48"/>
  <c r="M14" i="48"/>
  <c r="D15" i="48"/>
  <c r="I15" i="48"/>
  <c r="E16" i="48"/>
  <c r="O16" i="48"/>
  <c r="K17" i="48"/>
  <c r="P17" i="48"/>
  <c r="H18" i="48"/>
  <c r="E21" i="48"/>
  <c r="P21" i="48"/>
  <c r="L22" i="48"/>
  <c r="C23" i="48"/>
  <c r="M23" i="48"/>
  <c r="K26" i="48"/>
  <c r="Q27" i="48"/>
  <c r="M28" i="48"/>
  <c r="I29" i="48"/>
  <c r="H30" i="48"/>
  <c r="G31" i="48"/>
  <c r="P32" i="48"/>
  <c r="Q35" i="48"/>
  <c r="E37" i="48"/>
  <c r="Q39" i="48"/>
  <c r="D42" i="48"/>
  <c r="H47" i="48"/>
  <c r="J50" i="48"/>
  <c r="F41" i="48"/>
  <c r="F37" i="48"/>
  <c r="F43" i="48"/>
  <c r="F39" i="48"/>
  <c r="F35" i="48"/>
  <c r="F31" i="48"/>
  <c r="F42" i="48"/>
  <c r="F34" i="48"/>
  <c r="F29" i="48"/>
  <c r="F26" i="48"/>
  <c r="F21" i="48"/>
  <c r="J41" i="48"/>
  <c r="J37" i="48"/>
  <c r="J43" i="48"/>
  <c r="J39" i="48"/>
  <c r="J35" i="48"/>
  <c r="J31" i="48"/>
  <c r="J38" i="48"/>
  <c r="J33" i="48"/>
  <c r="J26" i="48"/>
  <c r="J21" i="48"/>
  <c r="N41" i="48"/>
  <c r="N37" i="48"/>
  <c r="N43" i="48"/>
  <c r="N39" i="48"/>
  <c r="N35" i="48"/>
  <c r="N31" i="48"/>
  <c r="N42" i="48"/>
  <c r="N32" i="48"/>
  <c r="N26" i="48"/>
  <c r="N21" i="48"/>
  <c r="C47" i="48"/>
  <c r="C50" i="48"/>
  <c r="G47" i="48"/>
  <c r="G50" i="48"/>
  <c r="K47" i="48"/>
  <c r="K50" i="48"/>
  <c r="K48" i="48"/>
  <c r="O47" i="48"/>
  <c r="O50" i="48"/>
  <c r="F10" i="48"/>
  <c r="J10" i="48"/>
  <c r="N10" i="48"/>
  <c r="F14" i="48"/>
  <c r="J14" i="48"/>
  <c r="N14" i="48"/>
  <c r="F18" i="48"/>
  <c r="N20" i="48"/>
  <c r="J22" i="48"/>
  <c r="F23" i="48"/>
  <c r="N27" i="48"/>
  <c r="J28" i="48"/>
  <c r="N29" i="48"/>
  <c r="F30" i="48"/>
  <c r="N30" i="48"/>
  <c r="J34" i="48"/>
  <c r="F36" i="48"/>
  <c r="J40" i="48"/>
  <c r="N44" i="48"/>
  <c r="I52" i="51"/>
  <c r="Q52" i="51"/>
  <c r="I45" i="48" l="1"/>
  <c r="M45" i="48"/>
  <c r="L45" i="48"/>
  <c r="C45" i="48"/>
  <c r="N45" i="48"/>
  <c r="D45" i="48"/>
  <c r="Q45" i="48"/>
  <c r="P45" i="48"/>
  <c r="J45" i="48"/>
  <c r="O45" i="48"/>
  <c r="H45" i="48"/>
  <c r="F45" i="48"/>
  <c r="E45" i="48"/>
  <c r="K45" i="48"/>
  <c r="G45" i="48"/>
  <c r="O45" i="20"/>
  <c r="H52" i="48"/>
  <c r="O52" i="48"/>
  <c r="C52" i="48"/>
  <c r="G52" i="48"/>
  <c r="N52" i="48"/>
  <c r="F52" i="48"/>
  <c r="P52" i="48"/>
  <c r="R52" i="47"/>
  <c r="I52" i="48"/>
  <c r="K52" i="48"/>
  <c r="Q52" i="48"/>
  <c r="E52" i="48"/>
  <c r="D52" i="48"/>
  <c r="M52" i="48"/>
  <c r="L52" i="48"/>
  <c r="J52" i="48"/>
  <c r="R45" i="47"/>
  <c r="O43" i="20" l="1"/>
  <c r="C19" i="36" l="1"/>
  <c r="G19" i="36" l="1"/>
  <c r="H19" i="36"/>
  <c r="W38" i="20" l="1"/>
  <c r="W39" i="20"/>
  <c r="C29" i="36" l="1"/>
  <c r="C28" i="36"/>
  <c r="C27" i="36"/>
  <c r="C26" i="36"/>
  <c r="C25" i="36"/>
  <c r="C24" i="36"/>
  <c r="C23" i="36"/>
  <c r="C22" i="36"/>
  <c r="C21" i="36"/>
  <c r="C20" i="36"/>
  <c r="C18" i="36"/>
  <c r="C17" i="36"/>
  <c r="C16" i="36"/>
  <c r="C15" i="36"/>
  <c r="C14" i="36"/>
  <c r="C13" i="36"/>
  <c r="C12" i="36"/>
  <c r="C11" i="36"/>
  <c r="C10" i="36"/>
  <c r="C9" i="36"/>
  <c r="C8" i="36"/>
  <c r="C6" i="36"/>
  <c r="C7" i="36"/>
  <c r="N43" i="20"/>
  <c r="N38" i="20"/>
  <c r="N39" i="20"/>
  <c r="N44" i="20" s="1"/>
  <c r="C30" i="36" l="1"/>
  <c r="N45" i="20"/>
  <c r="R39" i="20"/>
  <c r="R44" i="20" s="1"/>
  <c r="R38" i="20"/>
  <c r="R43" i="20"/>
  <c r="R45" i="20" l="1"/>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Q32" i="8"/>
  <c r="P32" i="8"/>
  <c r="O32" i="8"/>
  <c r="N32" i="8"/>
  <c r="M32" i="8"/>
  <c r="L32" i="8"/>
  <c r="K32" i="8"/>
  <c r="J32" i="8"/>
  <c r="I32" i="8"/>
  <c r="H32" i="8"/>
  <c r="F32" i="8"/>
  <c r="E32" i="8"/>
  <c r="D32" i="8"/>
  <c r="C32" i="8"/>
  <c r="M43" i="20" l="1"/>
  <c r="M38" i="20"/>
  <c r="M39" i="20"/>
  <c r="M44" i="20" s="1"/>
  <c r="M45" i="20" l="1"/>
  <c r="Q39" i="20"/>
  <c r="Q38" i="20"/>
  <c r="S38" i="20" s="1"/>
  <c r="S45" i="20" l="1"/>
  <c r="Q45" i="20"/>
  <c r="S39" i="20"/>
  <c r="S44" i="20" s="1"/>
  <c r="Q44" i="20"/>
  <c r="S43" i="20"/>
  <c r="Q43" i="20"/>
  <c r="G34" i="8"/>
  <c r="G33" i="8"/>
  <c r="G32" i="8"/>
  <c r="G35" i="45" l="1"/>
  <c r="Q35" i="46"/>
  <c r="P35" i="46"/>
  <c r="O35" i="46"/>
  <c r="N35" i="46"/>
  <c r="M35" i="46"/>
  <c r="L35" i="46"/>
  <c r="K35" i="46"/>
  <c r="J35" i="46"/>
  <c r="I35" i="46"/>
  <c r="H35" i="46"/>
  <c r="G35" i="46"/>
  <c r="F35" i="46"/>
  <c r="E35" i="46"/>
  <c r="D35" i="46"/>
  <c r="C35" i="46"/>
  <c r="Q35" i="45"/>
  <c r="P35" i="45"/>
  <c r="O35" i="45"/>
  <c r="N35" i="45"/>
  <c r="M35" i="45"/>
  <c r="L35" i="45"/>
  <c r="K35" i="45"/>
  <c r="J35" i="45"/>
  <c r="I35" i="45"/>
  <c r="H35" i="45"/>
  <c r="F35" i="45"/>
  <c r="E35" i="45"/>
  <c r="D35" i="45"/>
  <c r="C35" i="45"/>
  <c r="Q35" i="43"/>
  <c r="P35" i="43"/>
  <c r="O35" i="43"/>
  <c r="N35" i="43"/>
  <c r="M35" i="43"/>
  <c r="L35" i="43"/>
  <c r="K35" i="43"/>
  <c r="J35" i="43"/>
  <c r="I35" i="43"/>
  <c r="H35" i="43"/>
  <c r="G35" i="43"/>
  <c r="F35" i="43"/>
  <c r="E35" i="43"/>
  <c r="D35" i="43"/>
  <c r="C35" i="43"/>
  <c r="Q35" i="41"/>
  <c r="P35" i="41"/>
  <c r="O35" i="41"/>
  <c r="N35" i="41"/>
  <c r="M35" i="41"/>
  <c r="L35" i="41"/>
  <c r="K35" i="41"/>
  <c r="J35" i="41"/>
  <c r="I35" i="41"/>
  <c r="H35" i="41"/>
  <c r="G35" i="41"/>
  <c r="F35" i="41"/>
  <c r="E35" i="41"/>
  <c r="D35" i="41"/>
  <c r="C35" i="41"/>
  <c r="H29" i="36" l="1"/>
  <c r="H26" i="36"/>
  <c r="H22" i="36"/>
  <c r="H17" i="36"/>
  <c r="H13" i="36"/>
  <c r="H10" i="36"/>
  <c r="H8" i="36"/>
  <c r="H7" i="36"/>
  <c r="H28" i="36"/>
  <c r="H25" i="36"/>
  <c r="H23" i="36"/>
  <c r="H21" i="36"/>
  <c r="H18" i="36"/>
  <c r="H16" i="36"/>
  <c r="H14" i="36"/>
  <c r="H12" i="36"/>
  <c r="H11" i="36"/>
  <c r="H9" i="36"/>
  <c r="H27" i="36"/>
  <c r="H24" i="36"/>
  <c r="H20" i="36"/>
  <c r="H15" i="36"/>
  <c r="H6" i="36"/>
  <c r="G29" i="36"/>
  <c r="G28" i="36"/>
  <c r="G27" i="36"/>
  <c r="G26" i="36"/>
  <c r="G25" i="36"/>
  <c r="G24" i="36"/>
  <c r="G23" i="36"/>
  <c r="G22" i="36"/>
  <c r="G21" i="36"/>
  <c r="G20" i="36"/>
  <c r="G18" i="36"/>
  <c r="G17" i="36"/>
  <c r="G16" i="36"/>
  <c r="G15" i="36"/>
  <c r="G14" i="36"/>
  <c r="G13" i="36"/>
  <c r="G12" i="36"/>
  <c r="G11" i="36"/>
  <c r="G10" i="36"/>
  <c r="G9" i="36"/>
  <c r="G8" i="36"/>
  <c r="G6" i="36"/>
  <c r="G7" i="36"/>
  <c r="H30" i="36" l="1"/>
  <c r="G30" i="36"/>
  <c r="F35" i="5"/>
  <c r="J35" i="5"/>
  <c r="N35" i="5"/>
  <c r="E35" i="6"/>
  <c r="I35" i="6"/>
  <c r="M35" i="6"/>
  <c r="Q35" i="6"/>
  <c r="D35" i="7"/>
  <c r="H35" i="7"/>
  <c r="L35" i="7"/>
  <c r="P35" i="7"/>
  <c r="G35" i="5"/>
  <c r="O35" i="5"/>
  <c r="J35" i="6"/>
  <c r="I35" i="7"/>
  <c r="M35" i="7"/>
  <c r="C35" i="5"/>
  <c r="K35" i="5"/>
  <c r="F35" i="6"/>
  <c r="N35" i="6"/>
  <c r="E35" i="7"/>
  <c r="Q35" i="7"/>
  <c r="D35" i="5"/>
  <c r="H35" i="5"/>
  <c r="L35" i="5"/>
  <c r="P35" i="5"/>
  <c r="G35" i="6"/>
  <c r="K35" i="6"/>
  <c r="O35" i="6"/>
  <c r="F35" i="7"/>
  <c r="J35" i="7"/>
  <c r="N35" i="7"/>
  <c r="E35" i="5"/>
  <c r="I35" i="5"/>
  <c r="M35" i="5"/>
  <c r="Q35" i="5"/>
  <c r="D35" i="6"/>
  <c r="H35" i="6"/>
  <c r="L35" i="6"/>
  <c r="P35" i="6"/>
  <c r="C35" i="7"/>
  <c r="G35" i="7"/>
  <c r="K35" i="7"/>
  <c r="O35" i="7"/>
  <c r="L35" i="8" l="1"/>
  <c r="N35" i="8"/>
  <c r="P35" i="8"/>
  <c r="Q35" i="8"/>
  <c r="E35" i="8"/>
  <c r="I35" i="8"/>
  <c r="D35" i="8"/>
  <c r="K35" i="8"/>
  <c r="F35" i="8"/>
  <c r="M35" i="8"/>
  <c r="H35" i="8"/>
  <c r="O35" i="8"/>
  <c r="J35" i="8"/>
  <c r="G35" i="8" l="1"/>
  <c r="C35" i="8" l="1"/>
  <c r="E35" i="4" l="1"/>
  <c r="F35" i="4"/>
  <c r="G35" i="4"/>
  <c r="H35" i="4"/>
  <c r="I35" i="4"/>
  <c r="J35" i="4"/>
  <c r="K35" i="4"/>
  <c r="L35" i="4"/>
  <c r="M35" i="4"/>
  <c r="N35" i="4"/>
  <c r="O35" i="4"/>
  <c r="P35" i="4"/>
  <c r="C35" i="4"/>
  <c r="Q36" i="4"/>
  <c r="J36" i="9"/>
  <c r="I36" i="9"/>
  <c r="H36" i="9"/>
  <c r="G36" i="9"/>
  <c r="F36" i="9"/>
  <c r="E36" i="9"/>
  <c r="D36" i="9"/>
  <c r="K35" i="9" l="1"/>
  <c r="K33" i="9"/>
  <c r="K34" i="9"/>
  <c r="C36" i="4"/>
  <c r="G34" i="36"/>
  <c r="G33" i="36"/>
  <c r="G32" i="36"/>
  <c r="D33" i="36"/>
  <c r="D34" i="36"/>
  <c r="D32" i="36"/>
  <c r="H34" i="36"/>
  <c r="H32" i="36"/>
  <c r="H33" i="36"/>
  <c r="E34" i="36"/>
  <c r="E32" i="36"/>
  <c r="E33" i="36"/>
  <c r="F34" i="36"/>
  <c r="F33" i="36"/>
  <c r="F32" i="36"/>
  <c r="J32" i="36"/>
  <c r="J34" i="36"/>
  <c r="J33" i="36"/>
  <c r="C34" i="36"/>
  <c r="C33" i="36"/>
  <c r="C32" i="36"/>
  <c r="I34" i="36"/>
  <c r="I33" i="36"/>
  <c r="I32" i="36"/>
  <c r="K36" i="4"/>
  <c r="G36" i="4"/>
  <c r="D36" i="4"/>
  <c r="O36" i="4"/>
  <c r="J36" i="4"/>
  <c r="P36" i="4"/>
  <c r="I36" i="4"/>
  <c r="N36" i="4"/>
  <c r="H36" i="4"/>
  <c r="F36" i="4"/>
  <c r="L36" i="4"/>
  <c r="M36" i="4"/>
  <c r="E36" i="4"/>
  <c r="I35" i="36" l="1"/>
  <c r="J35" i="36"/>
  <c r="H35" i="36"/>
  <c r="F35" i="36"/>
  <c r="G35" i="36"/>
  <c r="D35" i="36"/>
  <c r="E35" i="36"/>
  <c r="C35" i="36"/>
  <c r="K36" i="9"/>
  <c r="H8" i="8" l="1"/>
  <c r="L8" i="8"/>
  <c r="P8" i="8"/>
  <c r="E9" i="8"/>
  <c r="I9" i="8"/>
  <c r="M9" i="8"/>
  <c r="Q9" i="8"/>
  <c r="F10" i="8"/>
  <c r="J10" i="8"/>
  <c r="N10" i="8"/>
  <c r="C11" i="8"/>
  <c r="G11" i="8"/>
  <c r="K11" i="8"/>
  <c r="O11" i="8"/>
  <c r="E12" i="8"/>
  <c r="I12" i="8"/>
  <c r="M12" i="8"/>
  <c r="Q12" i="8"/>
  <c r="F13" i="8"/>
  <c r="J13" i="8"/>
  <c r="N13" i="8"/>
  <c r="C14" i="8"/>
  <c r="G14" i="8"/>
  <c r="K14" i="8"/>
  <c r="O14" i="8"/>
  <c r="H15" i="8"/>
  <c r="L15" i="8"/>
  <c r="P15" i="8"/>
  <c r="E16" i="8"/>
  <c r="I16" i="8"/>
  <c r="M16" i="8"/>
  <c r="Q16" i="8"/>
  <c r="F17" i="8"/>
  <c r="J17" i="8"/>
  <c r="N17" i="8"/>
  <c r="C19" i="8"/>
  <c r="G19" i="8"/>
  <c r="K19" i="8"/>
  <c r="O19" i="8"/>
  <c r="H20" i="8"/>
  <c r="L20" i="8"/>
  <c r="P20" i="8"/>
  <c r="E21" i="8"/>
  <c r="I21" i="8"/>
  <c r="M21" i="8"/>
  <c r="Q21" i="8"/>
  <c r="F22" i="8"/>
  <c r="J22" i="8"/>
  <c r="N22" i="8"/>
  <c r="C23" i="8"/>
  <c r="G23" i="8"/>
  <c r="K23" i="8"/>
  <c r="O23" i="8"/>
  <c r="H24" i="8"/>
  <c r="L24" i="8"/>
  <c r="P24" i="8"/>
  <c r="E25" i="8"/>
  <c r="I25" i="8"/>
  <c r="M25" i="8"/>
  <c r="Q25" i="8"/>
  <c r="F26" i="8"/>
  <c r="J26" i="8"/>
  <c r="N26" i="8"/>
  <c r="H27" i="8"/>
  <c r="L27" i="8"/>
  <c r="P27" i="8"/>
  <c r="E28" i="8"/>
  <c r="I28" i="8"/>
  <c r="M28" i="8"/>
  <c r="Q28" i="8"/>
  <c r="F29" i="8"/>
  <c r="J29" i="8"/>
  <c r="N29" i="8"/>
  <c r="G28" i="8"/>
  <c r="P6" i="8"/>
  <c r="E8" i="8"/>
  <c r="I8" i="8"/>
  <c r="M8" i="8"/>
  <c r="Q8" i="8"/>
  <c r="F9" i="8"/>
  <c r="J9" i="8"/>
  <c r="N9" i="8"/>
  <c r="C10" i="8"/>
  <c r="G10" i="8"/>
  <c r="K10" i="8"/>
  <c r="O10" i="8"/>
  <c r="H11" i="8"/>
  <c r="L11" i="8"/>
  <c r="P11" i="8"/>
  <c r="F12" i="8"/>
  <c r="J12" i="8"/>
  <c r="N12" i="8"/>
  <c r="C13" i="8"/>
  <c r="G13" i="8"/>
  <c r="K13" i="8"/>
  <c r="O13" i="8"/>
  <c r="H14" i="8"/>
  <c r="L14" i="8"/>
  <c r="P14" i="8"/>
  <c r="E15" i="8"/>
  <c r="I15" i="8"/>
  <c r="M15" i="8"/>
  <c r="Q15" i="8"/>
  <c r="F16" i="8"/>
  <c r="J16" i="8"/>
  <c r="N16" i="8"/>
  <c r="C17" i="8"/>
  <c r="G17" i="8"/>
  <c r="K17" i="8"/>
  <c r="O17" i="8"/>
  <c r="H19" i="8"/>
  <c r="L19" i="8"/>
  <c r="P19" i="8"/>
  <c r="E20" i="8"/>
  <c r="I20" i="8"/>
  <c r="M20" i="8"/>
  <c r="Q20" i="8"/>
  <c r="F21" i="8"/>
  <c r="J21" i="8"/>
  <c r="N21" i="8"/>
  <c r="C22" i="8"/>
  <c r="G22" i="8"/>
  <c r="K22" i="8"/>
  <c r="O22" i="8"/>
  <c r="H23" i="8"/>
  <c r="L23" i="8"/>
  <c r="P23" i="8"/>
  <c r="E24" i="8"/>
  <c r="I24" i="8"/>
  <c r="M24" i="8"/>
  <c r="Q24" i="8"/>
  <c r="F25" i="8"/>
  <c r="J25" i="8"/>
  <c r="N25" i="8"/>
  <c r="C26" i="8"/>
  <c r="G26" i="8"/>
  <c r="K26" i="8"/>
  <c r="O26" i="8"/>
  <c r="E27" i="8"/>
  <c r="I27" i="8"/>
  <c r="M27" i="8"/>
  <c r="Q27" i="8"/>
  <c r="F28" i="8"/>
  <c r="J28" i="8"/>
  <c r="N28" i="8"/>
  <c r="C29" i="8"/>
  <c r="G29" i="8"/>
  <c r="K29" i="8"/>
  <c r="O29" i="8"/>
  <c r="E6" i="8"/>
  <c r="I6" i="8"/>
  <c r="M6" i="8"/>
  <c r="Q6" i="8"/>
  <c r="F8" i="8"/>
  <c r="J8" i="8"/>
  <c r="N8" i="8"/>
  <c r="C9" i="8"/>
  <c r="G9" i="8"/>
  <c r="K9" i="8"/>
  <c r="O9" i="8"/>
  <c r="H10" i="8"/>
  <c r="L10" i="8"/>
  <c r="P10" i="8"/>
  <c r="E11" i="8"/>
  <c r="I11" i="8"/>
  <c r="M11" i="8"/>
  <c r="Q11" i="8"/>
  <c r="C12" i="8"/>
  <c r="G12" i="8"/>
  <c r="K12" i="8"/>
  <c r="O12" i="8"/>
  <c r="H13" i="8"/>
  <c r="L13" i="8"/>
  <c r="P13" i="8"/>
  <c r="E14" i="8"/>
  <c r="I14" i="8"/>
  <c r="M14" i="8"/>
  <c r="Q14" i="8"/>
  <c r="F15" i="8"/>
  <c r="J15" i="8"/>
  <c r="N15" i="8"/>
  <c r="C16" i="8"/>
  <c r="G16" i="8"/>
  <c r="K16" i="8"/>
  <c r="O16" i="8"/>
  <c r="H17" i="8"/>
  <c r="L17" i="8"/>
  <c r="P17" i="8"/>
  <c r="E19" i="8"/>
  <c r="I19" i="8"/>
  <c r="M19" i="8"/>
  <c r="Q19" i="8"/>
  <c r="F20" i="8"/>
  <c r="J20" i="8"/>
  <c r="N20" i="8"/>
  <c r="C21" i="8"/>
  <c r="G21" i="8"/>
  <c r="K21" i="8"/>
  <c r="O21" i="8"/>
  <c r="H22" i="8"/>
  <c r="L22" i="8"/>
  <c r="P22" i="8"/>
  <c r="E23" i="8"/>
  <c r="I23" i="8"/>
  <c r="M23" i="8"/>
  <c r="Q23" i="8"/>
  <c r="F24" i="8"/>
  <c r="J24" i="8"/>
  <c r="N24" i="8"/>
  <c r="C25" i="8"/>
  <c r="G25" i="8"/>
  <c r="K25" i="8"/>
  <c r="O25" i="8"/>
  <c r="H26" i="8"/>
  <c r="L26" i="8"/>
  <c r="P26" i="8"/>
  <c r="F27" i="8"/>
  <c r="J27" i="8"/>
  <c r="N27" i="8"/>
  <c r="C28" i="8"/>
  <c r="K28" i="8"/>
  <c r="O28" i="8"/>
  <c r="H29" i="8"/>
  <c r="L29" i="8"/>
  <c r="P29" i="8"/>
  <c r="K8" i="8"/>
  <c r="O8" i="8"/>
  <c r="H9" i="8"/>
  <c r="L9" i="8"/>
  <c r="P9" i="8"/>
  <c r="E10" i="8"/>
  <c r="I10" i="8"/>
  <c r="M10" i="8"/>
  <c r="Q10" i="8"/>
  <c r="F11" i="8"/>
  <c r="J11" i="8"/>
  <c r="N11" i="8"/>
  <c r="H12" i="8"/>
  <c r="L12" i="8"/>
  <c r="P12" i="8"/>
  <c r="E13" i="8"/>
  <c r="I13" i="8"/>
  <c r="M13" i="8"/>
  <c r="Q13" i="8"/>
  <c r="F14" i="8"/>
  <c r="J14" i="8"/>
  <c r="N14" i="8"/>
  <c r="C15" i="8"/>
  <c r="G15" i="8"/>
  <c r="K15" i="8"/>
  <c r="O15" i="8"/>
  <c r="H16" i="8"/>
  <c r="L16" i="8"/>
  <c r="P16" i="8"/>
  <c r="E17" i="8"/>
  <c r="I17" i="8"/>
  <c r="M17" i="8"/>
  <c r="Q17" i="8"/>
  <c r="F19" i="8"/>
  <c r="J19" i="8"/>
  <c r="N19" i="8"/>
  <c r="C20" i="8"/>
  <c r="G20" i="8"/>
  <c r="K20" i="8"/>
  <c r="O20" i="8"/>
  <c r="H21" i="8"/>
  <c r="L21" i="8"/>
  <c r="P21" i="8"/>
  <c r="E22" i="8"/>
  <c r="I22" i="8"/>
  <c r="M22" i="8"/>
  <c r="Q22" i="8"/>
  <c r="F23" i="8"/>
  <c r="J23" i="8"/>
  <c r="N23" i="8"/>
  <c r="C24" i="8"/>
  <c r="G24" i="8"/>
  <c r="K24" i="8"/>
  <c r="O24" i="8"/>
  <c r="H25" i="8"/>
  <c r="L25" i="8"/>
  <c r="P25" i="8"/>
  <c r="E26" i="8"/>
  <c r="I26" i="8"/>
  <c r="M26" i="8"/>
  <c r="Q26" i="8"/>
  <c r="C27" i="8"/>
  <c r="G27" i="8"/>
  <c r="K27" i="8"/>
  <c r="O27" i="8"/>
  <c r="H28" i="8"/>
  <c r="L28" i="8"/>
  <c r="P28" i="8"/>
  <c r="E29" i="8"/>
  <c r="I29" i="8"/>
  <c r="M29" i="8"/>
  <c r="Q29" i="8"/>
  <c r="D7" i="8"/>
  <c r="H7" i="8"/>
  <c r="L7" i="8"/>
  <c r="P7" i="8"/>
  <c r="D10" i="8"/>
  <c r="D17" i="8"/>
  <c r="D26" i="8"/>
  <c r="E7" i="8"/>
  <c r="M7" i="8"/>
  <c r="Q7" i="8"/>
  <c r="J6" i="8"/>
  <c r="N6" i="8"/>
  <c r="G8" i="8"/>
  <c r="D16" i="8"/>
  <c r="D21" i="8"/>
  <c r="D28" i="8"/>
  <c r="F7" i="8"/>
  <c r="C6" i="8"/>
  <c r="C7" i="8"/>
  <c r="G7" i="8"/>
  <c r="K7" i="8"/>
  <c r="O7" i="8"/>
  <c r="D6" i="8"/>
  <c r="H6" i="8"/>
  <c r="L6" i="8"/>
  <c r="D11" i="8"/>
  <c r="D14" i="8"/>
  <c r="D19" i="8"/>
  <c r="D23" i="8"/>
  <c r="D13" i="8"/>
  <c r="D22" i="8"/>
  <c r="D29" i="8"/>
  <c r="I7" i="8"/>
  <c r="F6" i="8"/>
  <c r="C8" i="8"/>
  <c r="D9" i="8"/>
  <c r="D12" i="8"/>
  <c r="D25" i="8"/>
  <c r="J7" i="8"/>
  <c r="N7" i="8"/>
  <c r="G6" i="8"/>
  <c r="K6" i="8"/>
  <c r="O6" i="8"/>
  <c r="D8" i="8"/>
  <c r="D15" i="8"/>
  <c r="D20" i="8"/>
  <c r="D24" i="8"/>
  <c r="D27" i="8"/>
  <c r="L30" i="8" l="1"/>
  <c r="Q30" i="8"/>
  <c r="M30" i="8"/>
  <c r="D30" i="8"/>
  <c r="I30" i="8"/>
  <c r="E30" i="8"/>
  <c r="P30" i="8"/>
  <c r="O30" i="8"/>
  <c r="N30" i="8"/>
  <c r="K30" i="8"/>
  <c r="F30" i="8"/>
  <c r="J30" i="8"/>
  <c r="H30" i="8"/>
  <c r="G30" i="8"/>
  <c r="C30" i="8"/>
  <c r="F19" i="36"/>
  <c r="E7" i="36"/>
  <c r="E19" i="36"/>
  <c r="I7" i="36"/>
  <c r="I19" i="36"/>
  <c r="D7" i="36"/>
  <c r="D19" i="36"/>
  <c r="F17" i="36"/>
  <c r="F6" i="36"/>
  <c r="F16" i="36"/>
  <c r="F14" i="36"/>
  <c r="F18" i="36"/>
  <c r="F25" i="36"/>
  <c r="F28" i="36"/>
  <c r="F20" i="36"/>
  <c r="F13" i="36"/>
  <c r="F12" i="36"/>
  <c r="F11" i="36"/>
  <c r="F22" i="36"/>
  <c r="F24" i="36"/>
  <c r="F27" i="36"/>
  <c r="F26" i="36"/>
  <c r="F8" i="36"/>
  <c r="F21" i="36"/>
  <c r="F15" i="36"/>
  <c r="F29" i="36"/>
  <c r="F9" i="36"/>
  <c r="F23" i="36"/>
  <c r="F10" i="36"/>
  <c r="D23" i="36"/>
  <c r="D13" i="36"/>
  <c r="D9" i="36"/>
  <c r="D15" i="36"/>
  <c r="D17" i="36"/>
  <c r="D24" i="36"/>
  <c r="D11" i="36"/>
  <c r="D20" i="36"/>
  <c r="D27" i="36"/>
  <c r="D14" i="36"/>
  <c r="D29" i="36"/>
  <c r="D25" i="36"/>
  <c r="D21" i="36"/>
  <c r="D8" i="36"/>
  <c r="D10" i="36"/>
  <c r="D16" i="36"/>
  <c r="F7" i="36"/>
  <c r="D6" i="36"/>
  <c r="D18" i="36"/>
  <c r="D22" i="36"/>
  <c r="E22" i="36"/>
  <c r="E21" i="36"/>
  <c r="E18" i="36"/>
  <c r="E26" i="36"/>
  <c r="E15" i="36"/>
  <c r="E20" i="36"/>
  <c r="E10" i="36"/>
  <c r="E16" i="36"/>
  <c r="E14" i="36"/>
  <c r="E17" i="36"/>
  <c r="E8" i="36"/>
  <c r="E24" i="36"/>
  <c r="E25" i="36"/>
  <c r="E27" i="36"/>
  <c r="E9" i="36"/>
  <c r="E6" i="36"/>
  <c r="E23" i="36"/>
  <c r="E29" i="36"/>
  <c r="E28" i="36"/>
  <c r="E12" i="36"/>
  <c r="E11" i="36"/>
  <c r="E13" i="36"/>
  <c r="D26" i="36"/>
  <c r="D28" i="36"/>
  <c r="D12" i="36"/>
  <c r="I25" i="36"/>
  <c r="I11" i="36"/>
  <c r="I26" i="36"/>
  <c r="I12" i="36"/>
  <c r="I28" i="36"/>
  <c r="I6" i="36"/>
  <c r="I27" i="36"/>
  <c r="I8" i="36"/>
  <c r="I23" i="36"/>
  <c r="I17" i="36"/>
  <c r="I9" i="36"/>
  <c r="I15" i="36"/>
  <c r="I20" i="36"/>
  <c r="I10" i="36"/>
  <c r="I14" i="36"/>
  <c r="I29" i="36"/>
  <c r="I16" i="36"/>
  <c r="I24" i="36"/>
  <c r="I22" i="36"/>
  <c r="I18" i="36"/>
  <c r="I13" i="36"/>
  <c r="I21" i="36"/>
  <c r="F30" i="36" l="1"/>
  <c r="E30" i="36"/>
  <c r="I30" i="36"/>
  <c r="D30" i="36"/>
  <c r="K19" i="9"/>
  <c r="K11" i="9"/>
  <c r="K30" i="9"/>
  <c r="K15" i="9"/>
  <c r="K23" i="9"/>
  <c r="K27" i="9"/>
  <c r="K21" i="9"/>
  <c r="K14" i="9"/>
  <c r="K13" i="9"/>
  <c r="K28" i="9"/>
  <c r="K26" i="9"/>
  <c r="K25" i="9"/>
  <c r="K24" i="9"/>
  <c r="K22" i="9"/>
  <c r="K9" i="9"/>
  <c r="K17" i="9"/>
  <c r="K10" i="9"/>
  <c r="K12" i="9"/>
  <c r="K29" i="9"/>
  <c r="K7" i="9"/>
  <c r="K20" i="9"/>
  <c r="K18" i="9"/>
  <c r="K16" i="9"/>
  <c r="J19" i="36"/>
  <c r="J28" i="36"/>
  <c r="J20" i="36"/>
  <c r="J16" i="36"/>
  <c r="J17" i="36"/>
  <c r="J13" i="36"/>
  <c r="K8" i="9"/>
  <c r="J9" i="36"/>
  <c r="J22" i="36"/>
  <c r="J10" i="36"/>
  <c r="J14" i="36"/>
  <c r="J12" i="36"/>
  <c r="J26" i="36"/>
  <c r="J18" i="36"/>
  <c r="J21" i="36"/>
  <c r="J7" i="36"/>
  <c r="J15" i="36"/>
  <c r="J6" i="36"/>
  <c r="J8" i="36"/>
  <c r="J29" i="36"/>
  <c r="J25" i="36"/>
  <c r="J11" i="36"/>
  <c r="J27" i="36"/>
  <c r="J24" i="36"/>
  <c r="J23" i="36"/>
  <c r="J30" i="36" l="1"/>
  <c r="K31" i="9"/>
</calcChain>
</file>

<file path=xl/sharedStrings.xml><?xml version="1.0" encoding="utf-8"?>
<sst xmlns="http://schemas.openxmlformats.org/spreadsheetml/2006/main" count="2139" uniqueCount="324">
  <si>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</si>
  <si>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</si>
  <si>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</si>
  <si>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</si>
  <si>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</si>
  <si>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</si>
  <si>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</si>
  <si>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</si>
  <si>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</si>
  <si>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</si>
  <si>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</si>
  <si>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</si>
  <si>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</si>
  <si>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</si>
  <si>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</si>
  <si>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</si>
  <si>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</si>
  <si>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</si>
  <si>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</si>
  <si>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</si>
  <si>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</si>
  <si>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</si>
  <si>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</si>
  <si>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</si>
  <si>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</si>
  <si>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</si>
  <si>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</si>
  <si>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</si>
  <si>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</si>
  <si>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</si>
  <si>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</si>
  <si>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</si>
  <si>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</si>
  <si>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</si>
  <si>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</si>
  <si>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</si>
  <si>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</si>
  <si>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</si>
  <si>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</si>
  <si>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</si>
  <si>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</si>
  <si>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</si>
  <si>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</si>
  <si>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</si>
  <si>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</si>
  <si>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</si>
  <si>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</si>
  <si>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</si>
  <si>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</si>
  <si>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</si>
  <si>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</si>
  <si>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</si>
  <si>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</si>
  <si>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</si>
  <si>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</si>
  <si>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</si>
  <si>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</si>
  <si>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</si>
  <si>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</si>
  <si>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</si>
  <si>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</si>
  <si>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</si>
  <si>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</si>
  <si>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</si>
  <si>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</si>
  <si>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</si>
  <si>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</si>
  <si>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</si>
  <si>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</si>
  <si>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</si>
  <si>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</si>
  <si>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</si>
  <si>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</si>
  <si>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</si>
  <si>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</si>
  <si>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</si>
  <si>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</si>
  <si>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</si>
  <si>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</si>
  <si>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</si>
  <si>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</si>
  <si>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</si>
  <si>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</si>
  <si>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</si>
  <si>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</si>
  <si>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</si>
  <si>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</si>
  <si>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</si>
  <si>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</si>
  <si>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</si>
  <si>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</si>
  <si>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</si>
  <si>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</si>
  <si>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</si>
  <si>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</si>
  <si>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</si>
  <si>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</si>
  <si>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</si>
  <si>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</si>
  <si>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</si>
  <si>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</si>
  <si>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</si>
  <si>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</si>
  <si>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</si>
  <si>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</si>
  <si>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</si>
  <si>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</si>
  <si>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</si>
  <si>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</si>
  <si>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</si>
  <si>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</si>
  <si>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</si>
  <si>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</si>
  <si>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</si>
  <si>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</si>
  <si>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</si>
  <si>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</si>
  <si>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</si>
  <si>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</si>
  <si>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</si>
  <si>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</si>
  <si>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</si>
  <si>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</si>
  <si>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</si>
  <si>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</si>
  <si>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</si>
  <si>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</si>
  <si>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</si>
  <si>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</si>
  <si>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</si>
  <si>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</si>
  <si>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</si>
  <si>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</si>
  <si>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</si>
  <si>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</si>
  <si>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SAHAM ASSURANCE</t>
  </si>
  <si>
    <t>LIBERTY LIFE ASSURANCE COMPANY</t>
  </si>
  <si>
    <t>BRITAM GENERAL INSURANCE</t>
  </si>
  <si>
    <t xml:space="preserve">Permanent Health </t>
  </si>
  <si>
    <t>PACIS INSURANCE COMPANY</t>
  </si>
  <si>
    <t>RESOLUTION INSURANCE COMPANY</t>
  </si>
  <si>
    <t xml:space="preserve">SAHAM INSURANCE COMPANY </t>
  </si>
  <si>
    <t>ALLIANZ INSURANCE COMPANY</t>
  </si>
  <si>
    <t>TABLE OF CONTENTS</t>
  </si>
  <si>
    <t>Link</t>
  </si>
  <si>
    <t>Description</t>
  </si>
  <si>
    <t>INSURANCE REGULATORY AUTHORITY</t>
  </si>
  <si>
    <t>Quarterly (Unaudited)</t>
  </si>
  <si>
    <t>BRITAM LIFE ASSURANCE</t>
  </si>
  <si>
    <t>SANLAM LIFE ASSURANCE</t>
  </si>
  <si>
    <t xml:space="preserve"> YEAR</t>
  </si>
  <si>
    <t>PIONEER INSURANCE COMPANY</t>
  </si>
  <si>
    <t>SANLAM INSURANE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</si>
  <si>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</si>
  <si>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</si>
  <si>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</si>
  <si>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</si>
  <si>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</si>
  <si>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</si>
  <si>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</si>
  <si>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</si>
  <si>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</si>
  <si>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</si>
  <si>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</si>
  <si>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</si>
  <si>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</si>
  <si>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</si>
  <si>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</si>
  <si>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</si>
  <si>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</si>
  <si>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</si>
  <si>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</si>
  <si>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</si>
  <si>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</si>
  <si>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</si>
  <si>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</si>
  <si>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</si>
  <si>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</si>
  <si>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</si>
  <si>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</si>
  <si>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</si>
  <si>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</si>
  <si>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</si>
  <si>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</si>
  <si>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</si>
  <si>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</si>
  <si>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Reinsures</t>
  </si>
  <si>
    <t>TYPE OF INDUSTRY STATISTICS</t>
  </si>
  <si>
    <t>PERIOD ENDED</t>
  </si>
  <si>
    <t>RELIANCE AND LIMITATIONS</t>
  </si>
  <si>
    <t>Figures in %</t>
  </si>
  <si>
    <t xml:space="preserve">METROPOLITAN CANNON INSURANCE </t>
  </si>
  <si>
    <t>METROPOLITAN CANNON INSURANCE</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</si>
  <si>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</si>
  <si>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</si>
  <si>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</si>
  <si>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</si>
  <si>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</si>
  <si>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</si>
  <si>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</si>
  <si>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</si>
  <si>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</si>
  <si>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</si>
  <si>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</si>
  <si>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</si>
  <si>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</si>
  <si>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</si>
  <si>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</si>
  <si>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</si>
  <si>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</si>
  <si>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</si>
  <si>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PIONEER GENERAL INSURANCE</t>
  </si>
  <si>
    <t>SANLAM INSURANCE COMPANY</t>
  </si>
  <si>
    <t>METROPOLITAN CANNON</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</si>
  <si>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</si>
  <si>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</si>
  <si>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</si>
  <si>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</si>
  <si>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</si>
  <si>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</si>
  <si>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</si>
  <si>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</si>
  <si>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</si>
  <si>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</si>
  <si>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</si>
  <si>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</si>
  <si>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</si>
  <si>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</si>
  <si>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</si>
  <si>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</si>
  <si>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</si>
  <si>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</si>
  <si>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</si>
  <si>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</si>
  <si>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</si>
  <si>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</si>
  <si>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</si>
  <si>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</si>
  <si>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</si>
  <si>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</si>
  <si>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</si>
  <si>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</si>
  <si>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RESOLUTION  INSURANCE COMPANY</t>
  </si>
  <si>
    <t xml:space="preserve">TAKAFUL INSURANCE OF AFRICA </t>
  </si>
  <si>
    <t>THE KENYAN ALLIANCE INSURANCE COMPANY</t>
  </si>
  <si>
    <t>THE MONARCH INSURANCE COMPANY</t>
  </si>
  <si>
    <t xml:space="preserve">UAP INSURANCE COMPANY </t>
  </si>
  <si>
    <t xml:space="preserve">XPLICO INSURANCE COMPANY </t>
  </si>
  <si>
    <t>Ordinary Shares UnQuoted</t>
  </si>
  <si>
    <t>METROPOLITAN CANNON GENERAL</t>
  </si>
  <si>
    <t>GHANA REINSURANCE COMPANY</t>
  </si>
  <si>
    <t>WAICA REINSURANCE KENYA LIMITED</t>
  </si>
  <si>
    <t xml:space="preserve"> </t>
  </si>
  <si>
    <t>KUSCCO MUTUAL ASSURANCE LIMITED</t>
  </si>
  <si>
    <t>Equity</t>
  </si>
  <si>
    <t>Assets</t>
  </si>
  <si>
    <t>ABSA LIFE ASSURANCE</t>
  </si>
  <si>
    <t>APPENDIX 03'</t>
  </si>
  <si>
    <t>JUBILEE GENERAL INSURANCE</t>
  </si>
  <si>
    <t>JUBILEE HEALTH INSURANCE</t>
  </si>
  <si>
    <t xml:space="preserve">JUBILEE GENERAL INSURANCE </t>
  </si>
  <si>
    <t xml:space="preserve"> APA LIFE ASSURANCE COMPANY</t>
  </si>
  <si>
    <t>GHANA              RE-INSURANCE COMPANY LIMITED</t>
  </si>
  <si>
    <t>GEMINIA LIFE INSURANCE COMPANY</t>
  </si>
  <si>
    <t>SUMMARY OF GENERAL INSURANCE BUSINESS PROFIT &amp; LOSS ACCOUNTS FOR THE PERIOD ENDED 31.12.2020</t>
  </si>
  <si>
    <t>SUMMARY OF LONG TERM INSURANCE BUSINESS PROFIT &amp; LOSS ACCOUNTS  FOR THE PERIOD ENDED 31.12.2020</t>
  </si>
  <si>
    <t>SUMMARY OF LONG TERM INSURANCE BUSINESS GROSS PREMIUM INCOME FOR THE PERIOD ENDED 31.12.2020</t>
  </si>
  <si>
    <t>SUMMARY OF LONG TERM INSURANCE BUSINESS MARKET SHARE PER CLASS FOR THE PERIOD ENDED 31.12.2020</t>
  </si>
  <si>
    <t>SUMMARY OF LIFE ASSURANCE BUSINESS REVENUE ACCOUNTS FOR THE PERIOD ENDED 31.12.2020</t>
  </si>
  <si>
    <t>SUMMARY OF ANNUITIES BUSINESS REVENUE ACCOUNTS FOR THE PERIOD ENDED 31.12.2020</t>
  </si>
  <si>
    <t>SUMMARY OF GROUP LIFE BUSINESS REVENUE ACCOUNTS FOR THE PERIOD ENDED 31.12.2020</t>
  </si>
  <si>
    <t>SUMMARY OF GROUP CREDIT BUSINESS REVENUE ACCOUNTS FOR THE PERIOD ENDED 31.12.2020</t>
  </si>
  <si>
    <t>SUMMARY OF INVESTMENTS BUSINESS REVENUE ACCOUNTS FOR THE PERIOD ENDED 31.12.2020</t>
  </si>
  <si>
    <t>SUMMARY OF PERMANENT HEALTH BUSINESS REVENUE ACCOUNTS FOR THE PERIOD ENDED 31.12.2020</t>
  </si>
  <si>
    <t>SUMMARY OF PENSIONS BUSINESS REVENUE ACCOUNTS FOR THE PERIOD ENDED 31.12.2020</t>
  </si>
  <si>
    <t>SUMMARY OF COMBINED LONG TERM BUSINESS REVENUE ACCOUNTS FOR THE PERIOD ENDED 31.12.2020</t>
  </si>
  <si>
    <t>SUMMARY OF GROSS  PREMIUM INCOME UNDER GENERAL INSURANCE BUSINESS FOR THE PERIOD ENDED 31.12.2020</t>
  </si>
  <si>
    <t>SUMMARY OF GENERAL INSURANCE BUSINESS MARKET SHARE PER CLASS FOR THE PERIOD ENDED 31.12.2020</t>
  </si>
  <si>
    <t>SUMMARY OF CLAIMS PAID UNDER GENERAL INSURANCE BUSINESS FOR THE PERIOD ENDED 31.12.2020</t>
  </si>
  <si>
    <t>SUMMARY OF CLAIMS INCURRED UNDER GENERAL INSURANCE BUSINESS FOR THE PERIOD ENDED 31.12.2020</t>
  </si>
  <si>
    <t>SUMMARY OF INCURRED CLAIMS RATIOS UNDER GENERAL INSURANCE BUSINESS FOR THE PERIOD ENDED 31.12.2020</t>
  </si>
  <si>
    <t>SUMMARY OF UNDERWRITING PROFITS UNDER GENERAL INSURANCE BUSINESS FOR THE PERIOD ENDED 31.12.2020</t>
  </si>
  <si>
    <t>SUMMARY OF GENERAL INSURANCE BUSINESS REVENUE ACCOUNTS FOR THE PERIOD ENDED 31.12.2020</t>
  </si>
  <si>
    <t>SUMMARY OF LONG TERM INSURANCE BUSINESS BALANCE SHEETS AS AT 31.12.2020</t>
  </si>
  <si>
    <t>SUMMARY OF GENERAL INSURANCE BUSINESS BALANCE SHEETS AS AT 31.12.2020</t>
  </si>
  <si>
    <t>APPENDIX 1: SUMMARY OF GENERAL INSURANCE BUSINESS PROFIT &amp; LOSS ACCOUNTS FOR THE PERIOD ENDED 31.12.2020</t>
  </si>
  <si>
    <t>APPENDIX 2: SUMMARY OF LONG TERM INSURANCE BUSINESS PROFIT &amp; LOSS ACCOUNTS  FOR THE PERIOD ENDED 31.12.2020</t>
  </si>
  <si>
    <t>APPENDIX 3: SUMMARY OF LONG TERM INSURANCE BUSINESS GROSS PREMIUM INCOME FOR THE PERIOD ENDED 31.12.2020</t>
  </si>
  <si>
    <t>APPENDIX 4: SUMMARY OF LONG TERM INSURANCE BUSINESS MARKET SHARE (GROSS PREMIUM INCOME) PER CLASS FOR THE PERIOD ENDED 31.12.2020</t>
  </si>
  <si>
    <t>APPENDIX 5: SUMMARY OF LIFE ASSURANCE BUSINESS REVENUE ACCOUNTS FOR THE PERIOD ENDED 31.12.2020</t>
  </si>
  <si>
    <t>APPENDIX 6: SUMMARY OF ANNUITIES BUSINESS REVENUE ACCOUNTS FOR THE PERIOD ENDED 31.12.2020</t>
  </si>
  <si>
    <t>APPENDIX 7: SUMMARY OF GROUP LIFE BUSINESS REVENUE ACCOUNTS FOR THE PERIOD ENDED 31.12.2020</t>
  </si>
  <si>
    <t>APPENDIX 8: SUMMARY OF GROUP CREDIT BUSINESS REVENUE ACCOUNTS FOR THE PERIOD ENDED 31.12.2020</t>
  </si>
  <si>
    <t>APPENDIX 9: SUMMARY OF INVESTMENTS BUSINESS REVENUE ACCOUNTS FOR THE PERIOD ENDED 31.12.2020</t>
  </si>
  <si>
    <t>LINKED INVESTMENTS 31.12.2020</t>
  </si>
  <si>
    <t>NON-LINKED INVESTMENTS 31.12.2020</t>
  </si>
  <si>
    <t>APPENDIX 10: SUMMARY OF PERMANENT HEALTH BUSINESS REVENUE ACCOUNTS FOR THE PERIOD ENDED 31.12.2020</t>
  </si>
  <si>
    <t>APPENDIX 11: SUMMARY OF PENSIONS BUSINESS REVENUE ACCOUNTS FOR THE PERIOD ENDED 31.12.2020</t>
  </si>
  <si>
    <t>PERSONAL PENSIONS 31.12.2020</t>
  </si>
  <si>
    <t>DEPOSIT ADMINISTRATION 31.12.2020</t>
  </si>
  <si>
    <t>APPENDIX 12: SUMMARY OF COMBINED LONG TERM BUSINESS REVENUE ACCOUNTS FOR THE PERIOD ENDED 31.12.2020</t>
  </si>
  <si>
    <t>APPENDIX 13: SUMMARY OF GROSS  PREMIUM INCOME UNDER GENERAL INSURANCE BUSINESS FOR THE PERIOD ENDED 31.12.2020</t>
  </si>
  <si>
    <t>APPENDIX 14: SUMMARY OF GENERAL INSURANCE BUSINESS MARKET SHARE (GROSS PREMIUM INCOME) PER CLASS FOR THE PERIOD ENDED 31.12.2020</t>
  </si>
  <si>
    <t>APPENDIX 15: SUMMARY OF CLAIMS PAID UNDER GENERAL INSURANCE BUSINESS FOR THE PERIOD ENDED 31.12.2020</t>
  </si>
  <si>
    <t>APPENDIX 16: SUMMARY OF CLAIMS INCURRED UNDER GENERAL INSURANCE BUSINESS FOR THE PERIOD ENDED 31.12.2020</t>
  </si>
  <si>
    <t>APPENDIX 17: SUMMARY OF INCURRED CLAIMS RATIOS UNDER GENERAL INSURANCE BUSINESS FOR THE PERIOD ENDED 31.12.2020</t>
  </si>
  <si>
    <t>APPENDIX 18: SUMMARY OF UNDERWRITING PROFITS UNDER GENERAL INSURANCE BUSINESS FOR THE PERIOD ENDED 31.12.2020</t>
  </si>
  <si>
    <t>APPENDIX 18: SUMMARY OF GROSS DIRECT PREMIUM UNDER GENERAL INSURANCE BUSINESS FOR THE PERIOD ENDED 31.12.2020</t>
  </si>
  <si>
    <t>APPENDIX 18: SUMMARY OF INWARD REINSURANCE PREMIUM UNDER GENERAL INSURANCE BUSINESS FOR THE PERIOD ENDED 31.12.2020</t>
  </si>
  <si>
    <t>APPENDIX 18: SUMMARY OF MANAGEMENT EXPENSES UNDER GENERAL INSURANCE BUSINESS FOR THE PERIOD ENDED 31.12.2020</t>
  </si>
  <si>
    <t>APPENDIX 18: SUMMARY OF NET PREMIUM INCOME UNDER GENERAL INSURANCE BUSINESS FOR THE PERIOD ENDED 31.12.2020</t>
  </si>
  <si>
    <t>APPENDIX 18: SUMMARY OF COMMISSIONS UNDER GENERAL INSURANCE BUSINESS FOR THE PERIOD ENDED 31.12.2020</t>
  </si>
  <si>
    <t>APPENDIX 18: SUMMARY OF NET EARNED PREMIUM INCOME UNDER GENERAL INSURANCE BUSINESS FOR THE PERIOD ENDED 31.12.2020</t>
  </si>
  <si>
    <t>APPENDIX 19: SUMMARY OF GENERAL INSURANCE BUSINESS REVENUE ACCOUNTS FOR THE PERIOD ENDED 31.12.2020</t>
  </si>
  <si>
    <t>APPENDIX 20 i: SUMMARY OF LONG TERM INSURANCE BUSINESS BALANCE SHEETS AS AT 31.12.2020</t>
  </si>
  <si>
    <t>APPENDIX 20 ii: SUMMARY OF LONG TERM INSURANCE BUSINESS BALANCE SHEETS AS AT 31.12.2020</t>
  </si>
  <si>
    <t>APPENDIX 20 iii: SUMMARY OF LONG TERM INSURANCE BUSINESS BALANCE SHEETS AS AT 31.12.2020</t>
  </si>
  <si>
    <t>APPENDIX 21 i: SUMMARY OF GENERAL INSURANCE BUSINESS BALANCE SHEETS AS AT 31.12.2020</t>
  </si>
  <si>
    <t>APPENDIX 21 ii: SUMMARY OF GENERAL INSURANCE BUSINESS BALANCE SHEETS AS AT 31.12.2020</t>
  </si>
  <si>
    <t>APPENDIX 21 iii: SUMMARY OF GENERAL INSURANCE BUSINESS BALANCE SHEETS AS AT 31.12.2020</t>
  </si>
  <si>
    <t>APPENDIX 21 iv: SUMMARY OF GENERAL INSURANCE BUSINESS BALANCE SHEETS AS AT 31.12.2020</t>
  </si>
  <si>
    <t>31st December 2020</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</si>
  <si>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 In addition, the report incorporated data from all long term insurers and 92% of the regulated general insurance companies who had submitted their returns by the date of this report.</t>
  </si>
  <si>
    <t>2020 QUARTER FOUR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</si>
</sst>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_);_(* \(#,##0.00\);_(* &quot;-&quot;??_);_(@_)"/>
    <numFmt numFmtId="165" formatCode="_(* #,##0_);_(* \(\ #,##0\ \);_(* &quot;-&quot;??_);_(\ @_ \)"/>
    <numFmt numFmtId="166" formatCode="_-* #,##0_-;\-* #,##0_-;_-* &quot;-&quot;??_-;_-@_-"/>
    <numFmt numFmtId="167" formatCode="_(* #,##0_);_(* \(#,##0\);_(* &quot;-&quot;??_);_(@_)"/>
    <numFmt numFmtId="168" formatCode="_(* #,##0.00_);_(* \(\ #,##0.00\ \);_(* &quot;-&quot;??_);_(\ @_ \)"/>
    <numFmt numFmtId="169" formatCode="0.0"/>
    <numFmt numFmtId="170" formatCode="0.000%"/>
  </numFmts>
  <fonts count="48"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
      <sz val="10"/>
      <name val="Tahoma"/>
      <family val="2"/>
    </font>
    <font>
      <sz val="10"/>
      <name val="Arial"/>
      <family val="2"/>
    </font>
    <font>
      <sz val="11"/>
      <color theme="1" tint="0.14999847407452621"/>
      <name val="Calibri"/>
      <family val="2"/>
      <scheme val="minor"/>
    </font>
  </fonts>
  <fills count="11">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9">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5" fillId="0" borderId="0" applyNumberFormat="0" applyFill="0" applyBorder="0" applyAlignment="0" applyProtection="0"/>
    <xf numFmtId="41" fontId="2" fillId="0" borderId="0" applyFont="0" applyFill="0" applyBorder="0" applyAlignment="0" applyProtection="0"/>
    <xf numFmtId="0" fontId="45" fillId="0" borderId="0"/>
    <xf numFmtId="168" fontId="45" fillId="0" borderId="0" applyFont="0" applyFill="0" applyBorder="0" applyAlignment="0" applyProtection="0"/>
    <xf numFmtId="9" fontId="2" fillId="0" borderId="0" applyFont="0" applyFill="0" applyBorder="0" applyAlignment="0" applyProtection="0"/>
  </cellStyleXfs>
  <cellXfs count="305">
    <xf numFmtId="0" fontId="0" fillId="0" borderId="0" xfId="0"/>
    <xf numFmtId="0" fontId="3" fillId="0" borderId="0" xfId="0" applyFont="1"/>
    <xf numFmtId="165" fontId="7" fillId="2" borderId="1" xfId="1" applyNumberFormat="1" applyFont="1" applyFill="1" applyBorder="1" applyAlignment="1">
      <alignment horizontal="right" wrapText="1"/>
    </xf>
    <xf numFmtId="165" fontId="8" fillId="2" borderId="1" xfId="1" applyNumberFormat="1" applyFont="1" applyFill="1" applyBorder="1" applyAlignment="1">
      <alignment horizontal="right" wrapText="1"/>
    </xf>
    <xf numFmtId="0" fontId="10" fillId="0" borderId="0" xfId="0" applyFont="1"/>
    <xf numFmtId="165"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5" fontId="7" fillId="0" borderId="1" xfId="1" applyNumberFormat="1" applyFont="1" applyBorder="1" applyAlignment="1">
      <alignment horizontal="right" wrapText="1"/>
    </xf>
    <xf numFmtId="165"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43" fontId="10" fillId="0" borderId="1" xfId="0" applyNumberFormat="1" applyFont="1" applyBorder="1"/>
    <xf numFmtId="0" fontId="10" fillId="0" borderId="0" xfId="0" applyFont="1" applyAlignment="1">
      <alignment wrapText="1"/>
    </xf>
    <xf numFmtId="166" fontId="10" fillId="0" borderId="0" xfId="0" applyNumberFormat="1" applyFont="1"/>
    <xf numFmtId="166" fontId="10" fillId="0" borderId="0" xfId="1" applyNumberFormat="1" applyFont="1"/>
    <xf numFmtId="166" fontId="11" fillId="0" borderId="0" xfId="0" applyNumberFormat="1" applyFont="1"/>
    <xf numFmtId="167" fontId="7" fillId="2" borderId="1" xfId="1" applyNumberFormat="1" applyFont="1" applyFill="1" applyBorder="1" applyAlignment="1">
      <alignment horizontal="right" wrapText="1"/>
    </xf>
    <xf numFmtId="167" fontId="8" fillId="2" borderId="1" xfId="1" applyNumberFormat="1" applyFont="1" applyFill="1" applyBorder="1" applyAlignment="1">
      <alignment horizontal="right" wrapText="1"/>
    </xf>
    <xf numFmtId="165" fontId="10" fillId="0" borderId="1" xfId="1" applyNumberFormat="1" applyFont="1" applyBorder="1" applyAlignment="1">
      <alignment horizontal="right" wrapText="1"/>
    </xf>
    <xf numFmtId="165" fontId="11"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5" fontId="22" fillId="8" borderId="1" xfId="1" applyNumberFormat="1" applyFont="1" applyFill="1" applyBorder="1" applyAlignment="1">
      <alignment horizontal="right" wrapText="1"/>
    </xf>
    <xf numFmtId="165"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5" fontId="27" fillId="8" borderId="1" xfId="1" applyNumberFormat="1" applyFont="1" applyFill="1" applyBorder="1" applyAlignment="1">
      <alignment horizontal="right" wrapText="1"/>
    </xf>
    <xf numFmtId="0" fontId="28" fillId="2" borderId="1" xfId="0" applyFont="1" applyFill="1" applyBorder="1" applyAlignment="1">
      <alignment wrapText="1"/>
    </xf>
    <xf numFmtId="165" fontId="25" fillId="6" borderId="1" xfId="1" applyNumberFormat="1" applyFont="1" applyFill="1" applyBorder="1" applyAlignment="1">
      <alignment horizontal="right" wrapText="1"/>
    </xf>
    <xf numFmtId="0" fontId="11" fillId="6" borderId="1" xfId="0" applyFont="1" applyFill="1" applyBorder="1"/>
    <xf numFmtId="166" fontId="5" fillId="6" borderId="1" xfId="1" applyNumberFormat="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0" fontId="4" fillId="0" borderId="1" xfId="0" applyFont="1" applyBorder="1" applyAlignment="1">
      <alignment wrapText="1"/>
    </xf>
    <xf numFmtId="0" fontId="6" fillId="0" borderId="1" xfId="0" applyFont="1" applyBorder="1" applyAlignment="1">
      <alignment horizontal="center"/>
    </xf>
    <xf numFmtId="0" fontId="4" fillId="0" borderId="1" xfId="0" applyFont="1" applyBorder="1" applyAlignment="1">
      <alignment horizontal="center" wrapText="1"/>
    </xf>
    <xf numFmtId="165" fontId="8" fillId="8" borderId="1" xfId="1" applyNumberFormat="1" applyFont="1" applyFill="1" applyBorder="1" applyAlignment="1">
      <alignment horizontal="right" wrapText="1"/>
    </xf>
    <xf numFmtId="165" fontId="29" fillId="0" borderId="2" xfId="1" applyNumberFormat="1" applyFont="1" applyBorder="1" applyAlignment="1">
      <alignment horizontal="right" wrapText="1"/>
    </xf>
    <xf numFmtId="165" fontId="29" fillId="0" borderId="1" xfId="1" applyNumberFormat="1" applyFont="1" applyBorder="1" applyAlignment="1">
      <alignment horizontal="right" wrapText="1"/>
    </xf>
    <xf numFmtId="0" fontId="13" fillId="0" borderId="0" xfId="0" applyFont="1"/>
    <xf numFmtId="0" fontId="12" fillId="0" borderId="0" xfId="0" applyFont="1"/>
    <xf numFmtId="0" fontId="4" fillId="0" borderId="1" xfId="0" applyFont="1" applyBorder="1" applyAlignment="1">
      <alignment horizontal="left" wrapText="1"/>
    </xf>
    <xf numFmtId="0" fontId="30" fillId="0" borderId="1" xfId="0" applyFont="1" applyBorder="1" applyAlignment="1">
      <alignment horizontal="center" vertical="center" wrapText="1"/>
    </xf>
    <xf numFmtId="0" fontId="31" fillId="0" borderId="1" xfId="0" applyFont="1" applyBorder="1" applyAlignment="1">
      <alignment horizontal="left"/>
    </xf>
    <xf numFmtId="0" fontId="32" fillId="5" borderId="1" xfId="0" applyFont="1" applyFill="1" applyBorder="1" applyAlignment="1">
      <alignment horizontal="left"/>
    </xf>
    <xf numFmtId="0" fontId="14" fillId="0" borderId="1" xfId="0" applyFont="1" applyBorder="1" applyAlignment="1">
      <alignment horizontal="left"/>
    </xf>
    <xf numFmtId="0" fontId="4" fillId="6" borderId="3" xfId="0" applyFont="1" applyFill="1" applyBorder="1" applyAlignment="1">
      <alignment horizontal="left"/>
    </xf>
    <xf numFmtId="0" fontId="14" fillId="0" borderId="2" xfId="0" applyFont="1" applyBorder="1" applyAlignment="1">
      <alignment horizontal="left"/>
    </xf>
    <xf numFmtId="166" fontId="12" fillId="0" borderId="0" xfId="1" applyNumberFormat="1" applyFont="1"/>
    <xf numFmtId="166" fontId="4" fillId="0" borderId="1" xfId="1" applyNumberFormat="1" applyFont="1" applyBorder="1" applyAlignment="1">
      <alignment horizontal="left" vertical="center" wrapText="1"/>
    </xf>
    <xf numFmtId="166" fontId="31" fillId="0" borderId="1" xfId="1" applyNumberFormat="1" applyFont="1" applyBorder="1" applyAlignment="1">
      <alignment horizontal="left"/>
    </xf>
    <xf numFmtId="166" fontId="32" fillId="5" borderId="1" xfId="1" applyNumberFormat="1" applyFont="1" applyFill="1" applyBorder="1" applyAlignment="1">
      <alignment horizontal="left"/>
    </xf>
    <xf numFmtId="166" fontId="14" fillId="0" borderId="1" xfId="1" applyNumberFormat="1" applyFont="1" applyBorder="1" applyAlignment="1">
      <alignment horizontal="left"/>
    </xf>
    <xf numFmtId="166" fontId="4" fillId="6" borderId="3" xfId="1" applyNumberFormat="1" applyFont="1" applyFill="1" applyBorder="1" applyAlignment="1">
      <alignment horizontal="left"/>
    </xf>
    <xf numFmtId="166" fontId="14" fillId="0" borderId="2" xfId="1" applyNumberFormat="1" applyFont="1" applyBorder="1" applyAlignment="1">
      <alignment horizontal="left"/>
    </xf>
    <xf numFmtId="0" fontId="12" fillId="0" borderId="0" xfId="0" applyFont="1" applyAlignment="1">
      <alignment horizontal="left"/>
    </xf>
    <xf numFmtId="0" fontId="12" fillId="0" borderId="8" xfId="0"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6" fontId="11" fillId="0" borderId="0" xfId="1" applyNumberFormat="1" applyFont="1"/>
    <xf numFmtId="166" fontId="34" fillId="0" borderId="0" xfId="1" applyNumberFormat="1" applyFont="1"/>
    <xf numFmtId="0" fontId="34" fillId="0" borderId="0" xfId="0" applyFont="1"/>
    <xf numFmtId="0" fontId="10" fillId="0" borderId="10" xfId="0" applyFont="1" applyBorder="1"/>
    <xf numFmtId="0" fontId="10" fillId="0" borderId="18" xfId="0" applyFont="1" applyBorder="1"/>
    <xf numFmtId="0" fontId="10" fillId="0" borderId="19" xfId="0" applyFont="1" applyBorder="1"/>
    <xf numFmtId="0" fontId="38" fillId="0" borderId="27" xfId="4" quotePrefix="1" applyFont="1" applyBorder="1"/>
    <xf numFmtId="0" fontId="38" fillId="0" borderId="28" xfId="4" quotePrefix="1" applyFont="1" applyBorder="1"/>
    <xf numFmtId="0" fontId="39" fillId="0" borderId="0" xfId="4" applyFont="1"/>
    <xf numFmtId="0" fontId="38" fillId="0" borderId="29" xfId="4" quotePrefix="1" applyFont="1" applyBorder="1"/>
    <xf numFmtId="0" fontId="40" fillId="0" borderId="0" xfId="0" applyFont="1"/>
    <xf numFmtId="167" fontId="10" fillId="0" borderId="0" xfId="0" applyNumberFormat="1" applyFont="1"/>
    <xf numFmtId="0" fontId="3" fillId="0" borderId="0" xfId="0" applyFont="1" applyAlignment="1">
      <alignment wrapText="1"/>
    </xf>
    <xf numFmtId="0" fontId="18" fillId="6" borderId="14" xfId="0" applyFont="1" applyFill="1" applyBorder="1" applyAlignment="1">
      <alignment horizontal="center" vertical="center"/>
    </xf>
    <xf numFmtId="165" fontId="0" fillId="0" borderId="0" xfId="0" applyNumberFormat="1"/>
    <xf numFmtId="0" fontId="9" fillId="0" borderId="0" xfId="0" applyFont="1" applyAlignment="1">
      <alignment horizontal="left" wrapText="1"/>
    </xf>
    <xf numFmtId="0" fontId="7" fillId="2" borderId="2" xfId="0" applyFont="1" applyFill="1" applyBorder="1"/>
    <xf numFmtId="2" fontId="11" fillId="0" borderId="1" xfId="0" applyNumberFormat="1" applyFont="1" applyBorder="1"/>
    <xf numFmtId="0" fontId="8" fillId="8" borderId="1" xfId="0" applyFont="1" applyFill="1" applyBorder="1"/>
    <xf numFmtId="43" fontId="8" fillId="2" borderId="1" xfId="1" applyFont="1" applyFill="1" applyBorder="1" applyAlignment="1">
      <alignment horizontal="right"/>
    </xf>
    <xf numFmtId="0" fontId="7" fillId="0" borderId="2" xfId="0" applyFont="1" applyBorder="1"/>
    <xf numFmtId="168" fontId="7" fillId="0" borderId="1" xfId="1" applyNumberFormat="1" applyFont="1" applyBorder="1" applyAlignment="1">
      <alignment horizontal="right" wrapText="1"/>
    </xf>
    <xf numFmtId="168" fontId="8" fillId="0" borderId="1" xfId="1" applyNumberFormat="1" applyFont="1" applyBorder="1" applyAlignment="1">
      <alignment horizontal="right" wrapText="1"/>
    </xf>
    <xf numFmtId="0" fontId="8" fillId="6" borderId="1" xfId="0" applyFont="1" applyFill="1" applyBorder="1"/>
    <xf numFmtId="168" fontId="8" fillId="6" borderId="1" xfId="1" applyNumberFormat="1" applyFont="1" applyFill="1" applyBorder="1" applyAlignment="1">
      <alignment horizontal="right" wrapText="1"/>
    </xf>
    <xf numFmtId="2" fontId="7" fillId="0" borderId="1" xfId="1" applyNumberFormat="1" applyFont="1" applyBorder="1" applyAlignment="1">
      <alignment horizontal="right" wrapText="1"/>
    </xf>
    <xf numFmtId="2" fontId="8" fillId="0" borderId="1" xfId="1" applyNumberFormat="1" applyFont="1" applyBorder="1" applyAlignment="1">
      <alignment horizontal="right" wrapText="1"/>
    </xf>
    <xf numFmtId="0" fontId="29" fillId="0" borderId="1" xfId="0" applyFont="1" applyBorder="1" applyAlignment="1">
      <alignment wrapText="1"/>
    </xf>
    <xf numFmtId="165" fontId="30" fillId="0" borderId="2" xfId="1" applyNumberFormat="1" applyFont="1" applyBorder="1" applyAlignment="1">
      <alignment horizontal="right" wrapText="1"/>
    </xf>
    <xf numFmtId="0" fontId="30" fillId="6" borderId="1" xfId="0" applyFont="1" applyFill="1" applyBorder="1" applyAlignment="1">
      <alignment wrapText="1"/>
    </xf>
    <xf numFmtId="165" fontId="30" fillId="6" borderId="1" xfId="1" applyNumberFormat="1" applyFont="1" applyFill="1" applyBorder="1" applyAlignment="1">
      <alignment horizontal="right" wrapText="1"/>
    </xf>
    <xf numFmtId="165" fontId="30" fillId="0" borderId="1" xfId="1" applyNumberFormat="1" applyFont="1" applyBorder="1" applyAlignment="1">
      <alignment horizontal="right" wrapText="1"/>
    </xf>
    <xf numFmtId="0" fontId="4" fillId="0" borderId="0" xfId="0" applyFont="1" applyAlignment="1">
      <alignment horizontal="left"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xf>
    <xf numFmtId="0" fontId="5" fillId="0" borderId="1" xfId="0" applyFont="1" applyBorder="1" applyAlignment="1">
      <alignment wrapText="1"/>
    </xf>
    <xf numFmtId="0" fontId="7" fillId="0" borderId="2" xfId="0" applyFont="1" applyBorder="1" applyAlignment="1">
      <alignment wrapText="1"/>
    </xf>
    <xf numFmtId="169" fontId="7" fillId="0" borderId="2" xfId="1" applyNumberFormat="1" applyFont="1" applyBorder="1" applyAlignment="1">
      <alignment horizontal="right" wrapText="1"/>
    </xf>
    <xf numFmtId="0" fontId="8" fillId="6" borderId="1" xfId="0" applyFont="1" applyFill="1" applyBorder="1" applyAlignment="1">
      <alignment wrapText="1"/>
    </xf>
    <xf numFmtId="169" fontId="8" fillId="6" borderId="2" xfId="1" applyNumberFormat="1" applyFont="1" applyFill="1" applyBorder="1" applyAlignment="1">
      <alignment horizontal="right" wrapText="1"/>
    </xf>
    <xf numFmtId="169" fontId="7" fillId="0" borderId="1" xfId="1" applyNumberFormat="1" applyFont="1" applyBorder="1" applyAlignment="1">
      <alignment horizontal="right" wrapText="1"/>
    </xf>
    <xf numFmtId="0" fontId="4" fillId="0" borderId="0" xfId="0" applyFont="1" applyAlignment="1">
      <alignment horizontal="center" wrapText="1"/>
    </xf>
    <xf numFmtId="165" fontId="30" fillId="0" borderId="0" xfId="1" applyNumberFormat="1" applyFont="1" applyAlignment="1">
      <alignment horizontal="right" wrapText="1"/>
    </xf>
    <xf numFmtId="0" fontId="30" fillId="0" borderId="0" xfId="0" applyFont="1" applyAlignment="1">
      <alignment horizontal="center" wrapText="1"/>
    </xf>
    <xf numFmtId="0" fontId="43" fillId="0" borderId="0" xfId="0" applyFont="1" applyAlignment="1">
      <alignment horizontal="left" wrapText="1"/>
    </xf>
    <xf numFmtId="166" fontId="44" fillId="0" borderId="1" xfId="1" applyNumberFormat="1" applyFont="1" applyBorder="1"/>
    <xf numFmtId="166" fontId="44" fillId="0" borderId="41" xfId="1" applyNumberFormat="1" applyFont="1" applyBorder="1"/>
    <xf numFmtId="166" fontId="5" fillId="5" borderId="1" xfId="1" applyNumberFormat="1" applyFont="1" applyFill="1" applyBorder="1"/>
    <xf numFmtId="166" fontId="44" fillId="0" borderId="2" xfId="1" applyNumberFormat="1" applyFont="1" applyBorder="1"/>
    <xf numFmtId="166" fontId="5" fillId="6" borderId="3" xfId="1" applyNumberFormat="1" applyFont="1" applyFill="1" applyBorder="1"/>
    <xf numFmtId="43" fontId="10" fillId="0" borderId="0" xfId="1" applyFont="1"/>
    <xf numFmtId="0" fontId="11" fillId="0" borderId="1" xfId="0" applyFont="1" applyBorder="1"/>
    <xf numFmtId="169" fontId="8" fillId="0" borderId="2" xfId="1" applyNumberFormat="1" applyFont="1" applyBorder="1" applyAlignment="1">
      <alignment horizontal="right" wrapText="1"/>
    </xf>
    <xf numFmtId="169" fontId="8" fillId="0" borderId="1" xfId="1" applyNumberFormat="1" applyFont="1" applyBorder="1" applyAlignment="1">
      <alignment horizontal="right" wrapText="1"/>
    </xf>
    <xf numFmtId="0" fontId="12" fillId="0" borderId="0" xfId="0" applyFont="1" applyAlignment="1">
      <alignment horizontal="left"/>
    </xf>
    <xf numFmtId="41" fontId="0" fillId="0" borderId="0" xfId="5" applyFont="1"/>
    <xf numFmtId="41" fontId="10" fillId="0" borderId="0" xfId="5" applyFont="1"/>
    <xf numFmtId="170" fontId="10" fillId="0" borderId="0" xfId="0" applyNumberFormat="1" applyFont="1"/>
    <xf numFmtId="165" fontId="29" fillId="0" borderId="2" xfId="1" applyNumberFormat="1" applyFont="1" applyBorder="1" applyAlignment="1">
      <alignment horizontal="right"/>
    </xf>
    <xf numFmtId="166" fontId="11" fillId="10" borderId="0" xfId="1" applyNumberFormat="1" applyFont="1" applyFill="1"/>
    <xf numFmtId="0" fontId="29" fillId="0" borderId="1" xfId="0" applyFont="1" applyBorder="1"/>
    <xf numFmtId="43" fontId="11" fillId="0" borderId="0" xfId="1" applyFont="1"/>
    <xf numFmtId="43" fontId="0" fillId="0" borderId="0" xfId="1" applyFont="1"/>
    <xf numFmtId="164" fontId="11" fillId="0" borderId="0" xfId="0" applyNumberFormat="1" applyFont="1"/>
    <xf numFmtId="0" fontId="0" fillId="0" borderId="0" xfId="0" applyFont="1"/>
    <xf numFmtId="0" fontId="0" fillId="0" borderId="0" xfId="0" applyFont="1" applyAlignment="1">
      <alignment wrapText="1"/>
    </xf>
    <xf numFmtId="0" fontId="4" fillId="0" borderId="1" xfId="0" applyFont="1" applyBorder="1" applyAlignment="1">
      <alignment horizontal="center"/>
    </xf>
    <xf numFmtId="165" fontId="29" fillId="2" borderId="1" xfId="1" applyNumberFormat="1" applyFont="1" applyFill="1" applyBorder="1" applyAlignment="1">
      <alignment horizontal="right" wrapText="1"/>
    </xf>
    <xf numFmtId="165" fontId="30" fillId="2" borderId="1" xfId="1" applyNumberFormat="1" applyFont="1" applyFill="1" applyBorder="1" applyAlignment="1">
      <alignment horizontal="right" wrapText="1"/>
    </xf>
    <xf numFmtId="165" fontId="30" fillId="8" borderId="1" xfId="1" applyNumberFormat="1" applyFont="1" applyFill="1" applyBorder="1" applyAlignment="1">
      <alignment horizontal="right" wrapText="1"/>
    </xf>
    <xf numFmtId="165" fontId="0" fillId="0" borderId="0" xfId="0" applyNumberFormat="1" applyFont="1"/>
    <xf numFmtId="166" fontId="0" fillId="0" borderId="0" xfId="1" applyNumberFormat="1" applyFont="1"/>
    <xf numFmtId="164" fontId="0" fillId="0" borderId="0" xfId="0" applyNumberFormat="1" applyFont="1"/>
    <xf numFmtId="167" fontId="29" fillId="2" borderId="1" xfId="1" applyNumberFormat="1" applyFont="1" applyFill="1" applyBorder="1" applyAlignment="1">
      <alignment horizontal="right" wrapText="1"/>
    </xf>
    <xf numFmtId="167" fontId="30" fillId="2" borderId="1" xfId="1" applyNumberFormat="1" applyFont="1" applyFill="1" applyBorder="1" applyAlignment="1">
      <alignment horizontal="right" wrapText="1"/>
    </xf>
    <xf numFmtId="166" fontId="4" fillId="6" borderId="1" xfId="1" applyNumberFormat="1" applyFont="1" applyFill="1" applyBorder="1" applyAlignment="1">
      <alignment horizontal="right" wrapText="1"/>
    </xf>
    <xf numFmtId="167" fontId="30" fillId="8" borderId="1" xfId="1" applyNumberFormat="1" applyFont="1" applyFill="1" applyBorder="1" applyAlignment="1">
      <alignment horizontal="right" wrapText="1"/>
    </xf>
    <xf numFmtId="43" fontId="29" fillId="2" borderId="2" xfId="1" applyFont="1" applyFill="1" applyBorder="1" applyAlignment="1">
      <alignment horizontal="right" wrapText="1"/>
    </xf>
    <xf numFmtId="43" fontId="30" fillId="2" borderId="2" xfId="1" applyFont="1" applyFill="1" applyBorder="1" applyAlignment="1">
      <alignment horizontal="right" wrapText="1"/>
    </xf>
    <xf numFmtId="43" fontId="30" fillId="6" borderId="1" xfId="1" applyFont="1" applyFill="1" applyBorder="1" applyAlignment="1">
      <alignment horizontal="center" wrapText="1"/>
    </xf>
    <xf numFmtId="166" fontId="29" fillId="2" borderId="2" xfId="1" applyNumberFormat="1" applyFont="1" applyFill="1" applyBorder="1" applyAlignment="1">
      <alignment horizontal="right" wrapText="1"/>
    </xf>
    <xf numFmtId="166" fontId="30" fillId="3" borderId="2" xfId="1" applyNumberFormat="1" applyFont="1" applyFill="1" applyBorder="1" applyAlignment="1">
      <alignment horizontal="right" wrapText="1"/>
    </xf>
    <xf numFmtId="166" fontId="30" fillId="8" borderId="1" xfId="1" applyNumberFormat="1" applyFont="1" applyFill="1" applyBorder="1" applyAlignment="1">
      <alignment horizontal="center" wrapText="1"/>
    </xf>
    <xf numFmtId="166" fontId="4" fillId="6" borderId="1" xfId="1" applyNumberFormat="1" applyFont="1" applyFill="1" applyBorder="1" applyAlignment="1">
      <alignment horizontal="left" wrapText="1"/>
    </xf>
    <xf numFmtId="43" fontId="4" fillId="6" borderId="1" xfId="1" applyFont="1" applyFill="1" applyBorder="1" applyAlignment="1">
      <alignment horizontal="right" wrapText="1"/>
    </xf>
    <xf numFmtId="166" fontId="10" fillId="0" borderId="0" xfId="1" applyNumberFormat="1" applyFont="1" applyAlignment="1">
      <alignment horizontal="center"/>
    </xf>
    <xf numFmtId="166" fontId="12" fillId="0" borderId="8" xfId="1" applyNumberFormat="1" applyFont="1" applyBorder="1" applyAlignment="1">
      <alignment horizontal="center"/>
    </xf>
    <xf numFmtId="166" fontId="12" fillId="0" borderId="0" xfId="1" applyNumberFormat="1" applyFont="1" applyAlignment="1">
      <alignment horizontal="center"/>
    </xf>
    <xf numFmtId="165" fontId="7" fillId="0" borderId="1" xfId="1" applyNumberFormat="1" applyFont="1" applyFill="1" applyBorder="1" applyAlignment="1">
      <alignment horizontal="right" wrapText="1"/>
    </xf>
    <xf numFmtId="167" fontId="0" fillId="0" borderId="0" xfId="0" applyNumberFormat="1" applyFont="1"/>
    <xf numFmtId="0" fontId="18" fillId="0" borderId="0" xfId="0" applyFont="1"/>
    <xf numFmtId="0" fontId="18" fillId="6" borderId="0" xfId="0" applyFont="1" applyFill="1"/>
    <xf numFmtId="41" fontId="2" fillId="0" borderId="0" xfId="5" applyFont="1"/>
    <xf numFmtId="0" fontId="10" fillId="0" borderId="0" xfId="6" applyFont="1"/>
    <xf numFmtId="0" fontId="11" fillId="0" borderId="0" xfId="6" applyFont="1"/>
    <xf numFmtId="0" fontId="4" fillId="0" borderId="1" xfId="6" applyFont="1" applyBorder="1" applyAlignment="1">
      <alignment wrapText="1"/>
    </xf>
    <xf numFmtId="0" fontId="6" fillId="0" borderId="1" xfId="6" applyFont="1" applyBorder="1" applyAlignment="1">
      <alignment horizontal="center" wrapText="1"/>
    </xf>
    <xf numFmtId="0" fontId="6" fillId="0" borderId="1" xfId="6" applyFont="1" applyBorder="1" applyAlignment="1">
      <alignment horizontal="center"/>
    </xf>
    <xf numFmtId="0" fontId="5" fillId="0" borderId="1" xfId="6" applyFont="1" applyBorder="1" applyAlignment="1">
      <alignment horizontal="center" wrapText="1"/>
    </xf>
    <xf numFmtId="0" fontId="10" fillId="0" borderId="0" xfId="6" applyFont="1" applyAlignment="1">
      <alignment wrapText="1"/>
    </xf>
    <xf numFmtId="0" fontId="10" fillId="0" borderId="1" xfId="6" applyFont="1" applyBorder="1"/>
    <xf numFmtId="167" fontId="7" fillId="2" borderId="1" xfId="7" applyNumberFormat="1" applyFont="1" applyFill="1" applyBorder="1" applyAlignment="1">
      <alignment horizontal="right" wrapText="1"/>
    </xf>
    <xf numFmtId="167" fontId="8" fillId="2" borderId="1" xfId="7" applyNumberFormat="1" applyFont="1" applyFill="1" applyBorder="1" applyAlignment="1">
      <alignment horizontal="right" wrapText="1"/>
    </xf>
    <xf numFmtId="0" fontId="11" fillId="6" borderId="1" xfId="6" applyFont="1" applyFill="1" applyBorder="1"/>
    <xf numFmtId="167" fontId="8" fillId="8" borderId="1" xfId="7" applyNumberFormat="1" applyFont="1" applyFill="1" applyBorder="1" applyAlignment="1">
      <alignment horizontal="right" wrapText="1"/>
    </xf>
    <xf numFmtId="167" fontId="10" fillId="0" borderId="0" xfId="6" applyNumberFormat="1" applyFont="1"/>
    <xf numFmtId="166" fontId="10" fillId="0" borderId="0" xfId="6" applyNumberFormat="1" applyFont="1"/>
    <xf numFmtId="165" fontId="7" fillId="2" borderId="1" xfId="7" applyNumberFormat="1" applyFont="1" applyFill="1" applyBorder="1" applyAlignment="1">
      <alignment horizontal="right" wrapText="1"/>
    </xf>
    <xf numFmtId="0" fontId="5" fillId="0" borderId="1" xfId="0" applyFont="1" applyBorder="1" applyAlignment="1">
      <alignment horizontal="center" wrapText="1"/>
    </xf>
    <xf numFmtId="167" fontId="11" fillId="0" borderId="0" xfId="6" applyNumberFormat="1" applyFont="1"/>
    <xf numFmtId="43" fontId="3" fillId="0" borderId="0" xfId="1" applyFont="1"/>
    <xf numFmtId="0" fontId="47" fillId="4" borderId="10" xfId="0" applyFont="1" applyFill="1" applyBorder="1"/>
    <xf numFmtId="0" fontId="47" fillId="4" borderId="0" xfId="0" applyFont="1" applyFill="1"/>
    <xf numFmtId="0" fontId="47" fillId="4" borderId="13" xfId="0" applyFont="1" applyFill="1" applyBorder="1"/>
    <xf numFmtId="166" fontId="30" fillId="0" borderId="1" xfId="1" applyNumberFormat="1" applyFont="1" applyBorder="1" applyAlignment="1">
      <alignment horizontal="center" vertical="center" wrapText="1"/>
    </xf>
    <xf numFmtId="0" fontId="4" fillId="0" borderId="1" xfId="0" applyFont="1" applyBorder="1" applyAlignment="1">
      <alignment horizontal="left" vertical="center" wrapText="1"/>
    </xf>
    <xf numFmtId="166" fontId="4" fillId="0" borderId="1" xfId="1" applyNumberFormat="1" applyFont="1" applyBorder="1" applyAlignment="1">
      <alignment horizontal="center" vertical="center" wrapText="1"/>
    </xf>
    <xf numFmtId="0" fontId="4" fillId="0" borderId="2" xfId="2" applyFont="1" applyBorder="1" applyAlignment="1">
      <alignment horizontal="center" vertical="center" wrapText="1"/>
    </xf>
    <xf numFmtId="0" fontId="30" fillId="0" borderId="1" xfId="2" applyFont="1" applyBorder="1" applyAlignment="1">
      <alignment horizontal="center" vertical="center" wrapText="1"/>
    </xf>
    <xf numFmtId="0" fontId="4" fillId="0" borderId="1" xfId="2" applyFont="1" applyBorder="1" applyAlignment="1">
      <alignment horizontal="center" vertical="center" wrapText="1"/>
    </xf>
    <xf numFmtId="0" fontId="4" fillId="6" borderId="1" xfId="0" applyFont="1" applyFill="1" applyBorder="1" applyAlignment="1">
      <alignment horizontal="left"/>
    </xf>
    <xf numFmtId="165" fontId="7" fillId="0" borderId="2" xfId="1" applyNumberFormat="1" applyFont="1" applyBorder="1" applyAlignment="1">
      <alignment horizontal="right" wrapText="1"/>
    </xf>
    <xf numFmtId="166" fontId="4" fillId="6" borderId="1" xfId="1" applyNumberFormat="1" applyFont="1" applyFill="1" applyBorder="1" applyAlignment="1">
      <alignment horizontal="left"/>
    </xf>
    <xf numFmtId="166" fontId="5" fillId="6" borderId="1" xfId="1" applyNumberFormat="1" applyFont="1" applyFill="1" applyBorder="1"/>
    <xf numFmtId="165" fontId="8" fillId="5" borderId="1" xfId="1" applyNumberFormat="1" applyFont="1" applyFill="1" applyBorder="1" applyAlignment="1">
      <alignment horizontal="right" wrapText="1"/>
    </xf>
    <xf numFmtId="0" fontId="46" fillId="0" borderId="0" xfId="0" applyFont="1" applyBorder="1" applyAlignment="1">
      <alignment horizontal="left" wrapText="1"/>
    </xf>
    <xf numFmtId="10" fontId="30" fillId="0" borderId="0" xfId="8" applyNumberFormat="1" applyFont="1" applyAlignment="1">
      <alignment horizontal="right" wrapText="1"/>
    </xf>
    <xf numFmtId="0" fontId="33" fillId="0" borderId="31" xfId="0" applyFont="1" applyBorder="1" applyAlignment="1">
      <alignment horizontal="center"/>
    </xf>
    <xf numFmtId="0" fontId="33" fillId="0" borderId="32" xfId="0" applyFont="1" applyBorder="1" applyAlignment="1">
      <alignment horizontal="center"/>
    </xf>
    <xf numFmtId="0" fontId="33" fillId="0" borderId="33" xfId="0" applyFont="1" applyBorder="1" applyAlignment="1">
      <alignment horizontal="center"/>
    </xf>
    <xf numFmtId="0" fontId="10" fillId="0" borderId="34" xfId="0" applyFont="1" applyBorder="1" applyAlignment="1">
      <alignment horizontal="justify" vertical="justify" wrapText="1"/>
    </xf>
    <xf numFmtId="0" fontId="10" fillId="0" borderId="30" xfId="0" applyFont="1" applyBorder="1" applyAlignment="1">
      <alignment horizontal="justify" vertical="justify" wrapText="1"/>
    </xf>
    <xf numFmtId="0" fontId="10" fillId="0" borderId="35" xfId="0" applyFont="1" applyBorder="1" applyAlignment="1">
      <alignment horizontal="justify" vertical="justify" wrapText="1"/>
    </xf>
    <xf numFmtId="0" fontId="10" fillId="0" borderId="36" xfId="0" applyFont="1" applyBorder="1" applyAlignment="1">
      <alignment horizontal="justify" vertical="justify" wrapText="1"/>
    </xf>
    <xf numFmtId="0" fontId="10" fillId="0" borderId="0" xfId="0" applyFont="1" applyAlignment="1">
      <alignment horizontal="justify" vertical="justify" wrapText="1"/>
    </xf>
    <xf numFmtId="0" fontId="10" fillId="0" borderId="37" xfId="0" applyFont="1" applyBorder="1" applyAlignment="1">
      <alignment horizontal="justify" vertical="justify" wrapText="1"/>
    </xf>
    <xf numFmtId="0" fontId="10" fillId="0" borderId="38" xfId="0" applyFont="1" applyBorder="1" applyAlignment="1">
      <alignment horizontal="justify" vertical="justify" wrapText="1"/>
    </xf>
    <xf numFmtId="0" fontId="10" fillId="0" borderId="39" xfId="0" applyFont="1" applyBorder="1" applyAlignment="1">
      <alignment horizontal="justify" vertical="justify" wrapText="1"/>
    </xf>
    <xf numFmtId="0" fontId="10" fillId="0" borderId="40" xfId="0" applyFont="1" applyBorder="1" applyAlignment="1">
      <alignment horizontal="justify" vertical="justify"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7"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4" fillId="6" borderId="1" xfId="6" applyFont="1" applyFill="1" applyBorder="1" applyAlignment="1">
      <alignment horizontal="left"/>
    </xf>
    <xf numFmtId="0" fontId="11" fillId="5" borderId="4" xfId="6" applyFont="1" applyFill="1" applyBorder="1" applyAlignment="1">
      <alignment horizontal="center"/>
    </xf>
    <xf numFmtId="0" fontId="11" fillId="5" borderId="5" xfId="6" applyFont="1" applyFill="1" applyBorder="1" applyAlignment="1">
      <alignment horizontal="center"/>
    </xf>
    <xf numFmtId="0" fontId="11" fillId="5" borderId="6" xfId="6" applyFont="1" applyFill="1" applyBorder="1" applyAlignment="1">
      <alignment horizontal="center"/>
    </xf>
    <xf numFmtId="0" fontId="12" fillId="0" borderId="7" xfId="6" applyFont="1" applyBorder="1" applyAlignment="1">
      <alignment horizontal="left"/>
    </xf>
    <xf numFmtId="0" fontId="4" fillId="6" borderId="4" xfId="0" applyFont="1" applyFill="1" applyBorder="1" applyAlignment="1">
      <alignment horizontal="left"/>
    </xf>
    <xf numFmtId="0" fontId="4" fillId="6" borderId="5" xfId="0" applyFont="1" applyFill="1" applyBorder="1" applyAlignment="1">
      <alignment horizontal="left"/>
    </xf>
    <xf numFmtId="0" fontId="4" fillId="6" borderId="6" xfId="0" applyFont="1" applyFill="1" applyBorder="1" applyAlignment="1">
      <alignment horizontal="left"/>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41" fillId="0" borderId="7" xfId="0" applyFont="1" applyBorder="1" applyAlignment="1">
      <alignment horizontal="left"/>
    </xf>
    <xf numFmtId="0" fontId="5" fillId="6" borderId="4" xfId="0" applyFont="1" applyFill="1" applyBorder="1" applyAlignment="1">
      <alignment horizontal="left"/>
    </xf>
    <xf numFmtId="0" fontId="5" fillId="6" borderId="5" xfId="0" applyFont="1" applyFill="1" applyBorder="1" applyAlignment="1">
      <alignment horizontal="left"/>
    </xf>
    <xf numFmtId="0" fontId="5" fillId="6" borderId="6" xfId="0" applyFont="1" applyFill="1" applyBorder="1" applyAlignment="1">
      <alignment horizontal="left"/>
    </xf>
    <xf numFmtId="0" fontId="6" fillId="0" borderId="1" xfId="0" applyFont="1" applyBorder="1" applyAlignment="1">
      <alignment horizontal="center" vertical="center" wrapText="1"/>
    </xf>
    <xf numFmtId="0" fontId="42" fillId="0" borderId="7" xfId="0" applyFont="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3" fillId="0" borderId="0" xfId="0" applyFont="1" applyAlignment="1">
      <alignment horizontal="left" wrapText="1"/>
    </xf>
    <xf numFmtId="0" fontId="5" fillId="5" borderId="1" xfId="0" applyFont="1" applyFill="1" applyBorder="1" applyAlignment="1">
      <alignment horizontal="center" wrapText="1"/>
    </xf>
    <xf numFmtId="0" fontId="43" fillId="0" borderId="7" xfId="0" applyFont="1" applyBorder="1" applyAlignment="1">
      <alignment horizontal="left" wrapText="1"/>
    </xf>
    <xf numFmtId="0" fontId="12" fillId="0" borderId="0" xfId="0" applyFont="1" applyAlignment="1">
      <alignment horizontal="right"/>
    </xf>
    <xf numFmtId="0" fontId="11" fillId="6" borderId="4" xfId="0" applyFont="1" applyFill="1" applyBorder="1" applyAlignment="1">
      <alignment horizontal="left"/>
    </xf>
    <xf numFmtId="0" fontId="11" fillId="6" borderId="5" xfId="0" applyFont="1" applyFill="1" applyBorder="1" applyAlignment="1">
      <alignment horizontal="left"/>
    </xf>
    <xf numFmtId="0" fontId="11" fillId="6" borderId="6" xfId="0" applyFont="1" applyFill="1" applyBorder="1" applyAlignment="1">
      <alignment horizontal="left"/>
    </xf>
    <xf numFmtId="166" fontId="12" fillId="0" borderId="0" xfId="1" applyNumberFormat="1" applyFont="1" applyAlignment="1">
      <alignment horizontal="left"/>
    </xf>
    <xf numFmtId="166" fontId="11" fillId="6" borderId="4" xfId="1" applyNumberFormat="1" applyFont="1" applyFill="1" applyBorder="1" applyAlignment="1">
      <alignment horizontal="left"/>
    </xf>
    <xf numFmtId="166" fontId="11" fillId="6" borderId="5" xfId="1" applyNumberFormat="1" applyFont="1" applyFill="1" applyBorder="1" applyAlignment="1">
      <alignment horizontal="left"/>
    </xf>
    <xf numFmtId="166" fontId="11" fillId="6" borderId="6" xfId="1" applyNumberFormat="1" applyFont="1" applyFill="1" applyBorder="1" applyAlignment="1">
      <alignment horizontal="left"/>
    </xf>
    <xf numFmtId="166" fontId="12" fillId="0" borderId="0" xfId="1" applyNumberFormat="1" applyFont="1" applyBorder="1" applyAlignment="1">
      <alignment horizontal="right"/>
    </xf>
    <xf numFmtId="166" fontId="18" fillId="6" borderId="0" xfId="1" applyNumberFormat="1" applyFont="1" applyFill="1" applyAlignment="1">
      <alignment horizontal="center"/>
    </xf>
    <xf numFmtId="0" fontId="11" fillId="6" borderId="42" xfId="0" applyFont="1" applyFill="1" applyBorder="1" applyAlignment="1">
      <alignment horizontal="left"/>
    </xf>
    <xf numFmtId="0" fontId="11" fillId="6" borderId="8" xfId="0" applyFont="1" applyFill="1" applyBorder="1" applyAlignment="1">
      <alignment horizontal="left"/>
    </xf>
    <xf numFmtId="0" fontId="12" fillId="0" borderId="8" xfId="0" applyFont="1" applyBorder="1" applyAlignment="1">
      <alignment horizontal="left"/>
    </xf>
  </cellXfs>
  <cellStyles count="9">
    <cellStyle name="Comma" xfId="1" builtinId="3"/>
    <cellStyle name="Comma [0]" xfId="5" builtinId="6"/>
    <cellStyle name="Comma 2" xfId="3" xr:uid="{00000000-0005-0000-0000-000002000000}"/>
    <cellStyle name="Comma 3" xfId="7" xr:uid="{00000000-0005-0000-0000-000003000000}"/>
    <cellStyle name="Hyperlink" xfId="4" builtinId="8"/>
    <cellStyle name="Normal" xfId="0" builtinId="0"/>
    <cellStyle name="Normal 2" xfId="2" xr:uid="{00000000-0005-0000-0000-000006000000}"/>
    <cellStyle name="Normal 3" xfId="6" xr:uid="{00000000-0005-0000-0000-000007000000}"/>
    <cellStyle name="Percent" xfId="8" builtinId="5"/>
  </cellStyles>
  <dxfs count="0"/>
  <tableStyles count="0" defaultTableStyle="TableStyleMedium2" defaultPivotStyle="PivotStyleLight16"/>
  <colors>
    <mruColors>
      <color rgb="FFA2D668"/>
      <color rgb="FFF0A73C"/>
      <color rgb="FF76B531"/>
      <color rgb="FF946D20"/>
      <color rgb="FFC7932B"/>
      <color rgb="FFA87C24"/>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3</xdr:row>
      <xdr:rowOff>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C00-000004000000}"/>
            </a:ext>
          </a:extLst>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C00-000005000000}"/>
            </a:ext>
          </a:extLst>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2</xdr:row>
      <xdr:rowOff>227982</xdr:rowOff>
    </xdr:to>
    <xdr:pic>
      <xdr:nvPicPr>
        <xdr:cNvPr id="6" name="Picture 5" descr="cid:image001.png@01CEF651.BD61CC10">
          <a:extLst>
            <a:ext uri="{FF2B5EF4-FFF2-40B4-BE49-F238E27FC236}">
              <a16:creationId xmlns:a16="http://schemas.microsoft.com/office/drawing/2014/main" id="{00000000-0008-0000-1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19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D00-000004000000}"/>
            </a:ext>
          </a:extLst>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D00-000005000000}"/>
            </a:ext>
          </a:extLst>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6" name="Picture 5" descr="cid:image001.png@01CEF651.BD61CC10">
          <a:extLst>
            <a:ext uri="{FF2B5EF4-FFF2-40B4-BE49-F238E27FC236}">
              <a16:creationId xmlns:a16="http://schemas.microsoft.com/office/drawing/2014/main" id="{00000000-0008-0000-1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1E00-000006000000}"/>
            </a:ext>
          </a:extLst>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1E00-000008000000}"/>
            </a:ext>
          </a:extLst>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2</xdr:row>
      <xdr:rowOff>41423</xdr:rowOff>
    </xdr:to>
    <xdr:pic>
      <xdr:nvPicPr>
        <xdr:cNvPr id="9" name="Picture 8" descr="cid:image001.png@01CEF651.BD61CC10">
          <a:extLst>
            <a:ext uri="{FF2B5EF4-FFF2-40B4-BE49-F238E27FC236}">
              <a16:creationId xmlns:a16="http://schemas.microsoft.com/office/drawing/2014/main" id="{00000000-0008-0000-1E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14400" cy="56197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F00-000003000000}"/>
            </a:ext>
          </a:extLst>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F00-000004000000}"/>
            </a:ext>
          </a:extLst>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F00-000005000000}"/>
            </a:ext>
          </a:extLst>
        </xdr:cNvPr>
        <xdr:cNvSpPr/>
      </xdr:nvSpPr>
      <xdr:spPr>
        <a:xfrm>
          <a:off x="2486024" y="123824"/>
          <a:ext cx="9429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6" name="Picture 5" descr="cid:image001.png@01CEF651.BD61CC10">
          <a:extLst>
            <a:ext uri="{FF2B5EF4-FFF2-40B4-BE49-F238E27FC236}">
              <a16:creationId xmlns:a16="http://schemas.microsoft.com/office/drawing/2014/main" id="{00000000-0008-0000-1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19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1659730"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000-000004000000}"/>
            </a:ext>
          </a:extLst>
        </xdr:cNvPr>
        <xdr:cNvSpPr/>
      </xdr:nvSpPr>
      <xdr:spPr>
        <a:xfrm>
          <a:off x="909637"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000-000005000000}"/>
            </a:ext>
          </a:extLst>
        </xdr:cNvPr>
        <xdr:cNvSpPr/>
      </xdr:nvSpPr>
      <xdr:spPr>
        <a:xfrm>
          <a:off x="2493168" y="76200"/>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138642</xdr:rowOff>
    </xdr:to>
    <xdr:pic>
      <xdr:nvPicPr>
        <xdr:cNvPr id="6" name="Picture 5" descr="cid:image001.png@01CEF651.BD61CC10">
          <a:extLst>
            <a:ext uri="{FF2B5EF4-FFF2-40B4-BE49-F238E27FC236}">
              <a16:creationId xmlns:a16="http://schemas.microsoft.com/office/drawing/2014/main" id="{00000000-0008-0000-2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6197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a:xfrm>
          <a:off x="1626393"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100-000004000000}"/>
            </a:ext>
          </a:extLst>
        </xdr:cNvPr>
        <xdr:cNvSpPr/>
      </xdr:nvSpPr>
      <xdr:spPr>
        <a:xfrm>
          <a:off x="935831"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100-000005000000}"/>
            </a:ext>
          </a:extLst>
        </xdr:cNvPr>
        <xdr:cNvSpPr/>
      </xdr:nvSpPr>
      <xdr:spPr>
        <a:xfrm>
          <a:off x="2364580"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7" name="Picture 6" descr="cid:image001.png@01CEF651.BD61CC10">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6197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679972"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200-000004000000}"/>
            </a:ext>
          </a:extLst>
        </xdr:cNvPr>
        <xdr:cNvSpPr/>
      </xdr:nvSpPr>
      <xdr:spPr>
        <a:xfrm>
          <a:off x="886222"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6" name="Picture 5" descr="cid:image001.png@01CEF651.BD61CC10">
          <a:extLst>
            <a:ext uri="{FF2B5EF4-FFF2-40B4-BE49-F238E27FC236}">
              <a16:creationId xmlns:a16="http://schemas.microsoft.com/office/drawing/2014/main" id="{00000000-0008-0000-2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J21"/>
  <sheetViews>
    <sheetView zoomScaleNormal="100" zoomScaleSheetLayoutView="100" workbookViewId="0">
      <selection activeCell="E19" sqref="E19"/>
    </sheetView>
  </sheetViews>
  <sheetFormatPr defaultColWidth="9.453125" defaultRowHeight="14.5" x14ac:dyDescent="0.35"/>
  <cols>
    <col min="1" max="1" width="2" style="23" customWidth="1"/>
    <col min="2" max="2" width="2.453125" style="23" customWidth="1"/>
    <col min="3" max="3" width="2.54296875" style="23" customWidth="1"/>
    <col min="4" max="4" width="20.453125" style="23" customWidth="1"/>
    <col min="5" max="6" width="48.453125" style="23" customWidth="1"/>
    <col min="7" max="7" width="22.453125" style="23" customWidth="1"/>
    <col min="8" max="8" width="15" style="23" customWidth="1"/>
    <col min="9" max="9" width="9.453125" style="23"/>
    <col min="10" max="10" width="3.453125" style="23" customWidth="1"/>
    <col min="11" max="11" width="9.453125" style="23" customWidth="1"/>
    <col min="12" max="13" width="12.453125" style="23" customWidth="1"/>
    <col min="14" max="14" width="9.453125" style="23" customWidth="1"/>
    <col min="15" max="15" width="15.453125" style="23" customWidth="1"/>
    <col min="16" max="16384" width="9.453125" style="23"/>
  </cols>
  <sheetData>
    <row r="1" spans="3:10" ht="24.75" customHeight="1" thickBot="1" x14ac:dyDescent="0.4"/>
    <row r="2" spans="3:10" ht="15" thickBot="1" x14ac:dyDescent="0.4">
      <c r="C2" s="24"/>
      <c r="D2" s="25"/>
      <c r="E2" s="25"/>
      <c r="F2" s="25"/>
      <c r="G2" s="25"/>
      <c r="H2" s="25"/>
      <c r="I2" s="25"/>
      <c r="J2" s="26"/>
    </row>
    <row r="3" spans="3:10" ht="7.5" customHeight="1" x14ac:dyDescent="0.35">
      <c r="C3" s="27"/>
      <c r="D3" s="24"/>
      <c r="E3" s="25"/>
      <c r="F3" s="25"/>
      <c r="G3" s="25"/>
      <c r="H3" s="25"/>
      <c r="I3" s="26"/>
      <c r="J3" s="28"/>
    </row>
    <row r="4" spans="3:10" ht="5.25" customHeight="1" x14ac:dyDescent="0.35">
      <c r="C4" s="27"/>
      <c r="D4" s="27"/>
      <c r="I4" s="28"/>
      <c r="J4" s="28"/>
    </row>
    <row r="5" spans="3:10" ht="9" customHeight="1" x14ac:dyDescent="0.35">
      <c r="C5" s="27"/>
      <c r="D5" s="27"/>
      <c r="I5" s="28"/>
      <c r="J5" s="28"/>
    </row>
    <row r="6" spans="3:10" ht="22.5" customHeight="1" x14ac:dyDescent="0.45">
      <c r="C6" s="27"/>
      <c r="D6" s="27"/>
      <c r="E6" s="35" t="s">
        <v>146</v>
      </c>
      <c r="F6" s="35"/>
      <c r="G6" s="35"/>
      <c r="H6" s="36"/>
      <c r="I6" s="28"/>
      <c r="J6" s="28"/>
    </row>
    <row r="7" spans="3:10" ht="30" x14ac:dyDescent="0.6">
      <c r="C7" s="27"/>
      <c r="D7" s="27"/>
      <c r="E7" s="29"/>
      <c r="I7" s="28"/>
      <c r="J7" s="28"/>
    </row>
    <row r="8" spans="3:10" ht="30" x14ac:dyDescent="0.6">
      <c r="C8" s="27"/>
      <c r="D8" s="27"/>
      <c r="E8" s="30"/>
      <c r="F8" s="30"/>
      <c r="I8" s="28"/>
      <c r="J8" s="28"/>
    </row>
    <row r="9" spans="3:10" ht="30" customHeight="1" x14ac:dyDescent="0.35">
      <c r="C9" s="27"/>
      <c r="D9" s="27"/>
      <c r="I9" s="28"/>
      <c r="J9" s="28"/>
    </row>
    <row r="10" spans="3:10" ht="20.149999999999999" customHeight="1" thickBot="1" x14ac:dyDescent="0.4">
      <c r="C10" s="27"/>
      <c r="D10" s="27"/>
      <c r="I10" s="28"/>
      <c r="J10" s="28"/>
    </row>
    <row r="11" spans="3:10" ht="20.149999999999999" customHeight="1" thickBot="1" x14ac:dyDescent="0.4">
      <c r="C11" s="27"/>
      <c r="D11" s="27"/>
      <c r="E11" s="31" t="s">
        <v>187</v>
      </c>
      <c r="F11" s="38" t="s">
        <v>147</v>
      </c>
      <c r="I11" s="28"/>
      <c r="J11" s="28"/>
    </row>
    <row r="12" spans="3:10" ht="20.149999999999999" customHeight="1" thickBot="1" x14ac:dyDescent="0.4">
      <c r="C12" s="27"/>
      <c r="D12" s="27"/>
      <c r="I12" s="28"/>
      <c r="J12" s="28"/>
    </row>
    <row r="13" spans="3:10" ht="20.149999999999999" customHeight="1" thickBot="1" x14ac:dyDescent="0.4">
      <c r="C13" s="27"/>
      <c r="D13" s="27"/>
      <c r="E13" s="37" t="s">
        <v>252</v>
      </c>
      <c r="F13" s="104">
        <v>4</v>
      </c>
      <c r="I13" s="28"/>
      <c r="J13" s="28"/>
    </row>
    <row r="14" spans="3:10" s="204" customFormat="1" ht="36.75" customHeight="1" thickBot="1" x14ac:dyDescent="0.4">
      <c r="C14" s="203"/>
      <c r="D14" s="203"/>
      <c r="I14" s="205"/>
      <c r="J14" s="205"/>
    </row>
    <row r="15" spans="3:10" ht="20.149999999999999" customHeight="1" thickBot="1" x14ac:dyDescent="0.4">
      <c r="C15" s="27"/>
      <c r="D15" s="27"/>
      <c r="E15" s="31" t="s">
        <v>150</v>
      </c>
      <c r="F15" s="104">
        <v>2020</v>
      </c>
      <c r="I15" s="28"/>
      <c r="J15" s="28"/>
    </row>
    <row r="16" spans="3:10" ht="20.149999999999999" customHeight="1" x14ac:dyDescent="0.35">
      <c r="C16" s="27"/>
      <c r="D16" s="27"/>
      <c r="I16" s="28"/>
      <c r="J16" s="28"/>
    </row>
    <row r="17" spans="3:10" ht="45" customHeight="1" thickBot="1" x14ac:dyDescent="0.4">
      <c r="C17" s="27"/>
      <c r="D17" s="27"/>
      <c r="I17" s="28"/>
      <c r="J17" s="28"/>
    </row>
    <row r="18" spans="3:10" ht="20.149999999999999" customHeight="1" thickBot="1" x14ac:dyDescent="0.4">
      <c r="C18" s="27"/>
      <c r="D18" s="27"/>
      <c r="E18" s="31" t="s">
        <v>188</v>
      </c>
      <c r="F18" s="104" t="s">
        <v>321</v>
      </c>
      <c r="I18" s="28"/>
      <c r="J18" s="28"/>
    </row>
    <row r="19" spans="3:10" ht="20.149999999999999" customHeight="1" x14ac:dyDescent="0.35">
      <c r="C19" s="27"/>
      <c r="D19" s="27"/>
      <c r="E19" s="31"/>
      <c r="I19" s="28"/>
      <c r="J19" s="28"/>
    </row>
    <row r="20" spans="3:10" ht="15" thickBot="1" x14ac:dyDescent="0.4">
      <c r="C20" s="27"/>
      <c r="D20" s="32"/>
      <c r="E20" s="33"/>
      <c r="F20" s="33"/>
      <c r="G20" s="33"/>
      <c r="H20" s="33"/>
      <c r="I20" s="34"/>
      <c r="J20" s="28"/>
    </row>
    <row r="21" spans="3:10" ht="15" thickBot="1" x14ac:dyDescent="0.4">
      <c r="C21" s="32"/>
      <c r="D21" s="33"/>
      <c r="E21" s="33"/>
      <c r="F21" s="33"/>
      <c r="G21" s="33"/>
      <c r="H21" s="33"/>
      <c r="I21" s="33"/>
      <c r="J21" s="34"/>
    </row>
  </sheetData>
  <sheetProtection algorithmName="SHA-512" hashValue="0v8bY8szinKT4tudc2pf4or79krpCwymQpIx5t5eqDnHyZwf9TKraVBJpDOKObUR72Sdtry3/HDeFkkZRdlfpQ==" saltValue="nTSISAuoUjHCUjrubggHHw==" spinCount="100000"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Q41"/>
  <sheetViews>
    <sheetView showGridLines="0" topLeftCell="F22" zoomScale="80" zoomScaleNormal="80" workbookViewId="0">
      <selection activeCell="N40" sqref="N40"/>
    </sheetView>
  </sheetViews>
  <sheetFormatPr defaultColWidth="15.54296875" defaultRowHeight="14" x14ac:dyDescent="0.3"/>
  <cols>
    <col min="1" max="1" width="15.54296875" style="4"/>
    <col min="2" max="2" width="42.54296875" style="4" customWidth="1"/>
    <col min="3" max="8" width="18.453125" style="4" customWidth="1"/>
    <col min="9" max="9" width="15.54296875" style="4" customWidth="1"/>
    <col min="10" max="10" width="13" style="4" customWidth="1"/>
    <col min="11" max="11" width="15.54296875" style="4" customWidth="1"/>
    <col min="12" max="16" width="18.453125" style="4" customWidth="1"/>
    <col min="17" max="17" width="18.453125" style="8" customWidth="1"/>
    <col min="18" max="16384" width="15.54296875" style="4"/>
  </cols>
  <sheetData>
    <row r="1" spans="2:17" ht="21" customHeight="1" x14ac:dyDescent="0.3"/>
    <row r="2" spans="2:17" ht="29.25" customHeight="1" x14ac:dyDescent="0.3"/>
    <row r="3" spans="2:17" ht="28.5" customHeight="1" x14ac:dyDescent="0.3">
      <c r="B3" s="265" t="s">
        <v>291</v>
      </c>
      <c r="C3" s="265"/>
      <c r="D3" s="265"/>
      <c r="E3" s="265"/>
      <c r="F3" s="265"/>
      <c r="G3" s="265"/>
      <c r="H3" s="265"/>
      <c r="I3" s="265"/>
      <c r="J3" s="265"/>
      <c r="K3" s="265"/>
      <c r="L3" s="265"/>
      <c r="M3" s="265"/>
      <c r="N3" s="265"/>
      <c r="O3" s="265"/>
      <c r="P3" s="265"/>
      <c r="Q3" s="265"/>
    </row>
    <row r="4" spans="2:17" s="15" customFormat="1" ht="28" x14ac:dyDescent="0.3">
      <c r="B4" s="64" t="s">
        <v>0</v>
      </c>
      <c r="C4" s="66" t="s">
        <v>65</v>
      </c>
      <c r="D4" s="66" t="s">
        <v>66</v>
      </c>
      <c r="E4" s="66" t="s">
        <v>67</v>
      </c>
      <c r="F4" s="66" t="s">
        <v>68</v>
      </c>
      <c r="G4" s="66" t="s">
        <v>69</v>
      </c>
      <c r="H4" s="66" t="s">
        <v>86</v>
      </c>
      <c r="I4" s="158" t="s">
        <v>70</v>
      </c>
      <c r="J4" s="66" t="s">
        <v>71</v>
      </c>
      <c r="K4" s="66" t="s">
        <v>72</v>
      </c>
      <c r="L4" s="66" t="s">
        <v>73</v>
      </c>
      <c r="M4" s="66" t="s">
        <v>74</v>
      </c>
      <c r="N4" s="66" t="s">
        <v>2</v>
      </c>
      <c r="O4" s="66" t="s">
        <v>75</v>
      </c>
      <c r="P4" s="66" t="s">
        <v>76</v>
      </c>
      <c r="Q4" s="66" t="s">
        <v>77</v>
      </c>
    </row>
    <row r="5" spans="2:17" ht="26.25" customHeight="1" x14ac:dyDescent="0.3">
      <c r="B5" s="257" t="s">
        <v>16</v>
      </c>
      <c r="C5" s="258"/>
      <c r="D5" s="258"/>
      <c r="E5" s="258"/>
      <c r="F5" s="258"/>
      <c r="G5" s="258"/>
      <c r="H5" s="258"/>
      <c r="I5" s="258"/>
      <c r="J5" s="258"/>
      <c r="K5" s="258"/>
      <c r="L5" s="258"/>
      <c r="M5" s="258"/>
      <c r="N5" s="258"/>
      <c r="O5" s="258"/>
      <c r="P5" s="258"/>
      <c r="Q5" s="259"/>
    </row>
    <row r="6" spans="2:17" ht="26.25" customHeight="1" x14ac:dyDescent="0.3">
      <c r="B6" s="9" t="s">
        <v>256</v>
      </c>
      <c r="C6" s="165">
        <v>29107</v>
      </c>
      <c r="D6" s="165">
        <v>994247</v>
      </c>
      <c r="E6" s="165">
        <v>283602</v>
      </c>
      <c r="F6" s="165">
        <v>0</v>
      </c>
      <c r="G6" s="165">
        <v>212074</v>
      </c>
      <c r="H6" s="165">
        <v>230931</v>
      </c>
      <c r="I6" s="165">
        <v>0</v>
      </c>
      <c r="J6" s="165">
        <v>0</v>
      </c>
      <c r="K6" s="165">
        <v>0</v>
      </c>
      <c r="L6" s="165">
        <v>-36357</v>
      </c>
      <c r="M6" s="165">
        <v>123950</v>
      </c>
      <c r="N6" s="165">
        <v>0</v>
      </c>
      <c r="O6" s="165">
        <v>0</v>
      </c>
      <c r="P6" s="165">
        <v>0</v>
      </c>
      <c r="Q6" s="166">
        <v>-5815</v>
      </c>
    </row>
    <row r="7" spans="2:17" ht="26.25" customHeight="1" x14ac:dyDescent="0.3">
      <c r="B7" s="6" t="s">
        <v>51</v>
      </c>
      <c r="C7" s="165">
        <v>-167006</v>
      </c>
      <c r="D7" s="165">
        <v>691693</v>
      </c>
      <c r="E7" s="165">
        <v>208892</v>
      </c>
      <c r="F7" s="165">
        <v>0</v>
      </c>
      <c r="G7" s="165">
        <v>117105</v>
      </c>
      <c r="H7" s="165">
        <v>139784</v>
      </c>
      <c r="I7" s="165">
        <v>0</v>
      </c>
      <c r="J7" s="165">
        <v>0</v>
      </c>
      <c r="K7" s="165">
        <v>0</v>
      </c>
      <c r="L7" s="165">
        <v>-11776</v>
      </c>
      <c r="M7" s="165">
        <v>116817</v>
      </c>
      <c r="N7" s="165">
        <v>26909</v>
      </c>
      <c r="O7" s="165">
        <v>2186</v>
      </c>
      <c r="P7" s="165">
        <v>28602</v>
      </c>
      <c r="Q7" s="166">
        <v>-206818</v>
      </c>
    </row>
    <row r="8" spans="2:17" ht="26.25" customHeight="1" x14ac:dyDescent="0.3">
      <c r="B8" s="6" t="s">
        <v>148</v>
      </c>
      <c r="C8" s="165">
        <v>1967537</v>
      </c>
      <c r="D8" s="165">
        <v>720448</v>
      </c>
      <c r="E8" s="165">
        <v>461320</v>
      </c>
      <c r="F8" s="165">
        <v>0</v>
      </c>
      <c r="G8" s="165">
        <v>360075</v>
      </c>
      <c r="H8" s="165">
        <v>563427</v>
      </c>
      <c r="I8" s="165">
        <v>0</v>
      </c>
      <c r="J8" s="165">
        <v>0</v>
      </c>
      <c r="K8" s="165">
        <v>0</v>
      </c>
      <c r="L8" s="165">
        <v>-38759</v>
      </c>
      <c r="M8" s="165">
        <v>192736</v>
      </c>
      <c r="N8" s="165">
        <v>17530</v>
      </c>
      <c r="O8" s="165">
        <v>1308</v>
      </c>
      <c r="P8" s="165">
        <v>-187074</v>
      </c>
      <c r="Q8" s="166">
        <v>1914751</v>
      </c>
    </row>
    <row r="9" spans="2:17" ht="26.25" customHeight="1" x14ac:dyDescent="0.3">
      <c r="B9" s="6" t="s">
        <v>52</v>
      </c>
      <c r="C9" s="165">
        <v>0</v>
      </c>
      <c r="D9" s="165">
        <v>178405</v>
      </c>
      <c r="E9" s="165">
        <v>122987</v>
      </c>
      <c r="F9" s="165">
        <v>0</v>
      </c>
      <c r="G9" s="165">
        <v>0</v>
      </c>
      <c r="H9" s="165">
        <v>65756</v>
      </c>
      <c r="I9" s="165">
        <v>0</v>
      </c>
      <c r="J9" s="165">
        <v>0</v>
      </c>
      <c r="K9" s="165">
        <v>0</v>
      </c>
      <c r="L9" s="165">
        <v>30003</v>
      </c>
      <c r="M9" s="165">
        <v>0</v>
      </c>
      <c r="N9" s="165">
        <v>0</v>
      </c>
      <c r="O9" s="165">
        <v>0</v>
      </c>
      <c r="P9" s="165">
        <v>0</v>
      </c>
      <c r="Q9" s="166">
        <v>27229</v>
      </c>
    </row>
    <row r="10" spans="2:17" ht="26.25" customHeight="1" x14ac:dyDescent="0.3">
      <c r="B10" s="6" t="s">
        <v>53</v>
      </c>
      <c r="C10" s="165">
        <v>-293953</v>
      </c>
      <c r="D10" s="165">
        <v>597105</v>
      </c>
      <c r="E10" s="165">
        <v>433562</v>
      </c>
      <c r="F10" s="165">
        <v>0</v>
      </c>
      <c r="G10" s="165">
        <v>306990</v>
      </c>
      <c r="H10" s="165">
        <v>342876</v>
      </c>
      <c r="I10" s="165">
        <v>0</v>
      </c>
      <c r="J10" s="165">
        <v>0</v>
      </c>
      <c r="K10" s="165">
        <v>0</v>
      </c>
      <c r="L10" s="165">
        <v>2112</v>
      </c>
      <c r="M10" s="165">
        <v>110754</v>
      </c>
      <c r="N10" s="165">
        <v>43383</v>
      </c>
      <c r="O10" s="165">
        <v>0</v>
      </c>
      <c r="P10" s="165">
        <v>0</v>
      </c>
      <c r="Q10" s="166">
        <v>-272751</v>
      </c>
    </row>
    <row r="11" spans="2:17" ht="26.25" customHeight="1" x14ac:dyDescent="0.3">
      <c r="B11" s="6" t="s">
        <v>22</v>
      </c>
      <c r="C11" s="165">
        <v>27449</v>
      </c>
      <c r="D11" s="165">
        <v>32282</v>
      </c>
      <c r="E11" s="165">
        <v>22421</v>
      </c>
      <c r="F11" s="165">
        <v>0</v>
      </c>
      <c r="G11" s="165">
        <v>1769</v>
      </c>
      <c r="H11" s="165">
        <v>4100</v>
      </c>
      <c r="I11" s="165">
        <v>0</v>
      </c>
      <c r="J11" s="165">
        <v>0</v>
      </c>
      <c r="K11" s="165">
        <v>0</v>
      </c>
      <c r="L11" s="165">
        <v>-174</v>
      </c>
      <c r="M11" s="165">
        <v>11115</v>
      </c>
      <c r="N11" s="165">
        <v>3849</v>
      </c>
      <c r="O11" s="165">
        <v>0</v>
      </c>
      <c r="P11" s="165">
        <v>0</v>
      </c>
      <c r="Q11" s="166">
        <v>38678</v>
      </c>
    </row>
    <row r="12" spans="2:17" ht="26.25" customHeight="1" x14ac:dyDescent="0.3">
      <c r="B12" s="6" t="s">
        <v>55</v>
      </c>
      <c r="C12" s="165">
        <v>12300</v>
      </c>
      <c r="D12" s="165">
        <v>42302</v>
      </c>
      <c r="E12" s="165">
        <v>505</v>
      </c>
      <c r="F12" s="165">
        <v>0</v>
      </c>
      <c r="G12" s="165">
        <v>1800</v>
      </c>
      <c r="H12" s="165">
        <v>1800</v>
      </c>
      <c r="I12" s="165">
        <v>0</v>
      </c>
      <c r="J12" s="165">
        <v>0</v>
      </c>
      <c r="K12" s="165">
        <v>0</v>
      </c>
      <c r="L12" s="165">
        <v>-9603</v>
      </c>
      <c r="M12" s="165">
        <v>10062</v>
      </c>
      <c r="N12" s="165">
        <v>1709</v>
      </c>
      <c r="O12" s="165">
        <v>0</v>
      </c>
      <c r="P12" s="165">
        <v>0</v>
      </c>
      <c r="Q12" s="166">
        <v>12255</v>
      </c>
    </row>
    <row r="13" spans="2:17" ht="26.25" customHeight="1" x14ac:dyDescent="0.3">
      <c r="B13" s="6" t="s">
        <v>263</v>
      </c>
      <c r="C13" s="165">
        <v>336187</v>
      </c>
      <c r="D13" s="165">
        <v>928555</v>
      </c>
      <c r="E13" s="165">
        <v>493578</v>
      </c>
      <c r="F13" s="165">
        <v>0</v>
      </c>
      <c r="G13" s="165">
        <v>426775</v>
      </c>
      <c r="H13" s="165">
        <v>426775</v>
      </c>
      <c r="I13" s="165">
        <v>0</v>
      </c>
      <c r="J13" s="165">
        <v>0</v>
      </c>
      <c r="K13" s="165">
        <v>0</v>
      </c>
      <c r="L13" s="165">
        <v>-24759</v>
      </c>
      <c r="M13" s="165">
        <v>126046</v>
      </c>
      <c r="N13" s="165">
        <v>54874</v>
      </c>
      <c r="O13" s="165">
        <v>0</v>
      </c>
      <c r="P13" s="165">
        <v>0</v>
      </c>
      <c r="Q13" s="166">
        <v>356577</v>
      </c>
    </row>
    <row r="14" spans="2:17" ht="26.25" customHeight="1" x14ac:dyDescent="0.3">
      <c r="B14" s="6" t="s">
        <v>56</v>
      </c>
      <c r="C14" s="165">
        <v>134162</v>
      </c>
      <c r="D14" s="165">
        <v>326242</v>
      </c>
      <c r="E14" s="165">
        <v>176622</v>
      </c>
      <c r="F14" s="165">
        <v>0</v>
      </c>
      <c r="G14" s="165">
        <v>331064</v>
      </c>
      <c r="H14" s="165">
        <v>57782</v>
      </c>
      <c r="I14" s="165">
        <v>0</v>
      </c>
      <c r="J14" s="165">
        <v>0</v>
      </c>
      <c r="K14" s="165">
        <v>0</v>
      </c>
      <c r="L14" s="165">
        <v>-78536</v>
      </c>
      <c r="M14" s="165">
        <v>84516</v>
      </c>
      <c r="N14" s="165">
        <v>21268</v>
      </c>
      <c r="O14" s="165">
        <v>0</v>
      </c>
      <c r="P14" s="165">
        <v>18450</v>
      </c>
      <c r="Q14" s="166">
        <v>249839</v>
      </c>
    </row>
    <row r="15" spans="2:17" ht="26.25" customHeight="1" x14ac:dyDescent="0.3">
      <c r="B15" s="6" t="s">
        <v>57</v>
      </c>
      <c r="C15" s="165">
        <v>139484</v>
      </c>
      <c r="D15" s="165">
        <v>704881</v>
      </c>
      <c r="E15" s="165">
        <v>341935</v>
      </c>
      <c r="F15" s="165">
        <v>0</v>
      </c>
      <c r="G15" s="165">
        <v>285288</v>
      </c>
      <c r="H15" s="165">
        <v>368080</v>
      </c>
      <c r="I15" s="165">
        <v>0</v>
      </c>
      <c r="J15" s="165">
        <v>0</v>
      </c>
      <c r="K15" s="165">
        <v>0</v>
      </c>
      <c r="L15" s="165">
        <v>32466</v>
      </c>
      <c r="M15" s="165">
        <v>58970</v>
      </c>
      <c r="N15" s="165">
        <v>284276</v>
      </c>
      <c r="O15" s="165">
        <v>2564</v>
      </c>
      <c r="P15" s="165">
        <v>304837</v>
      </c>
      <c r="Q15" s="166">
        <v>-1221</v>
      </c>
    </row>
    <row r="16" spans="2:17" ht="26.25" customHeight="1" x14ac:dyDescent="0.3">
      <c r="B16" s="6" t="s">
        <v>58</v>
      </c>
      <c r="C16" s="165">
        <v>39380</v>
      </c>
      <c r="D16" s="165">
        <v>56103</v>
      </c>
      <c r="E16" s="165">
        <v>28224</v>
      </c>
      <c r="F16" s="165">
        <v>0</v>
      </c>
      <c r="G16" s="165">
        <v>6238</v>
      </c>
      <c r="H16" s="165">
        <v>5689</v>
      </c>
      <c r="I16" s="165">
        <v>0</v>
      </c>
      <c r="J16" s="165">
        <v>0</v>
      </c>
      <c r="K16" s="165">
        <v>0</v>
      </c>
      <c r="L16" s="165">
        <v>2521</v>
      </c>
      <c r="M16" s="165">
        <v>2971</v>
      </c>
      <c r="N16" s="165">
        <v>13286</v>
      </c>
      <c r="O16" s="165">
        <v>0</v>
      </c>
      <c r="P16" s="165">
        <v>0</v>
      </c>
      <c r="Q16" s="166">
        <v>69708</v>
      </c>
    </row>
    <row r="17" spans="2:17" ht="26.25" customHeight="1" x14ac:dyDescent="0.3">
      <c r="B17" s="6" t="s">
        <v>131</v>
      </c>
      <c r="C17" s="165">
        <v>865</v>
      </c>
      <c r="D17" s="165">
        <v>23228</v>
      </c>
      <c r="E17" s="165">
        <v>13531</v>
      </c>
      <c r="F17" s="165">
        <v>0</v>
      </c>
      <c r="G17" s="165">
        <v>1400</v>
      </c>
      <c r="H17" s="165">
        <v>1400</v>
      </c>
      <c r="I17" s="165">
        <v>0</v>
      </c>
      <c r="J17" s="165">
        <v>0</v>
      </c>
      <c r="K17" s="165">
        <v>0</v>
      </c>
      <c r="L17" s="165">
        <v>-2292</v>
      </c>
      <c r="M17" s="165">
        <v>15446</v>
      </c>
      <c r="N17" s="165">
        <v>1692</v>
      </c>
      <c r="O17" s="165">
        <v>0</v>
      </c>
      <c r="P17" s="165">
        <v>0</v>
      </c>
      <c r="Q17" s="166">
        <v>1533</v>
      </c>
    </row>
    <row r="18" spans="2:17" ht="26.25" customHeight="1" x14ac:dyDescent="0.3">
      <c r="B18" s="6" t="s">
        <v>253</v>
      </c>
      <c r="C18" s="165">
        <v>0</v>
      </c>
      <c r="D18" s="165">
        <v>8199</v>
      </c>
      <c r="E18" s="165">
        <v>8199</v>
      </c>
      <c r="F18" s="165">
        <v>0</v>
      </c>
      <c r="G18" s="165">
        <v>0</v>
      </c>
      <c r="H18" s="165">
        <v>0</v>
      </c>
      <c r="I18" s="165">
        <v>0</v>
      </c>
      <c r="J18" s="165">
        <v>0</v>
      </c>
      <c r="K18" s="165">
        <v>0</v>
      </c>
      <c r="L18" s="165">
        <v>0</v>
      </c>
      <c r="M18" s="165">
        <v>0</v>
      </c>
      <c r="N18" s="165">
        <v>0</v>
      </c>
      <c r="O18" s="165">
        <v>0</v>
      </c>
      <c r="P18" s="165">
        <v>1591</v>
      </c>
      <c r="Q18" s="166">
        <v>6608</v>
      </c>
    </row>
    <row r="19" spans="2:17" ht="26.25" customHeight="1" x14ac:dyDescent="0.3">
      <c r="B19" s="6" t="s">
        <v>136</v>
      </c>
      <c r="C19" s="165">
        <v>300693</v>
      </c>
      <c r="D19" s="165">
        <v>376687</v>
      </c>
      <c r="E19" s="165">
        <v>282001</v>
      </c>
      <c r="F19" s="165">
        <v>0</v>
      </c>
      <c r="G19" s="165">
        <v>170022</v>
      </c>
      <c r="H19" s="165">
        <v>142429</v>
      </c>
      <c r="I19" s="165">
        <v>0</v>
      </c>
      <c r="J19" s="165">
        <v>0</v>
      </c>
      <c r="K19" s="165">
        <v>0</v>
      </c>
      <c r="L19" s="165">
        <v>9879</v>
      </c>
      <c r="M19" s="165">
        <v>205420</v>
      </c>
      <c r="N19" s="165">
        <v>71817</v>
      </c>
      <c r="O19" s="165">
        <v>0</v>
      </c>
      <c r="P19" s="165">
        <v>0</v>
      </c>
      <c r="Q19" s="166">
        <v>296783</v>
      </c>
    </row>
    <row r="20" spans="2:17" ht="26.25" customHeight="1" x14ac:dyDescent="0.3">
      <c r="B20" s="6" t="s">
        <v>35</v>
      </c>
      <c r="C20" s="165">
        <v>137217</v>
      </c>
      <c r="D20" s="165">
        <v>120238</v>
      </c>
      <c r="E20" s="165">
        <v>35823</v>
      </c>
      <c r="F20" s="165">
        <v>0</v>
      </c>
      <c r="G20" s="165">
        <v>205220</v>
      </c>
      <c r="H20" s="165">
        <v>205220</v>
      </c>
      <c r="I20" s="165">
        <v>0</v>
      </c>
      <c r="J20" s="165">
        <v>0</v>
      </c>
      <c r="K20" s="165">
        <v>0</v>
      </c>
      <c r="L20" s="165">
        <v>6657</v>
      </c>
      <c r="M20" s="165">
        <v>19135</v>
      </c>
      <c r="N20" s="165">
        <v>0</v>
      </c>
      <c r="O20" s="165">
        <v>0</v>
      </c>
      <c r="P20" s="165">
        <v>0</v>
      </c>
      <c r="Q20" s="166">
        <v>-57972</v>
      </c>
    </row>
    <row r="21" spans="2:17" ht="26.25" customHeight="1" x14ac:dyDescent="0.3">
      <c r="B21" s="152" t="s">
        <v>191</v>
      </c>
      <c r="C21" s="165">
        <v>52699</v>
      </c>
      <c r="D21" s="165">
        <v>214172</v>
      </c>
      <c r="E21" s="165">
        <v>100026</v>
      </c>
      <c r="F21" s="165">
        <v>0</v>
      </c>
      <c r="G21" s="165">
        <v>19988</v>
      </c>
      <c r="H21" s="165">
        <v>19988</v>
      </c>
      <c r="I21" s="165">
        <v>0</v>
      </c>
      <c r="J21" s="165">
        <v>0</v>
      </c>
      <c r="K21" s="165">
        <v>0</v>
      </c>
      <c r="L21" s="165">
        <v>-5376</v>
      </c>
      <c r="M21" s="165">
        <v>92712</v>
      </c>
      <c r="N21" s="165">
        <v>83368</v>
      </c>
      <c r="O21" s="165">
        <v>0</v>
      </c>
      <c r="P21" s="165">
        <v>9660</v>
      </c>
      <c r="Q21" s="166">
        <v>119109</v>
      </c>
    </row>
    <row r="22" spans="2:17" ht="26.25" customHeight="1" x14ac:dyDescent="0.3">
      <c r="B22" s="6" t="s">
        <v>59</v>
      </c>
      <c r="C22" s="165">
        <v>143965</v>
      </c>
      <c r="D22" s="165">
        <v>344561</v>
      </c>
      <c r="E22" s="165">
        <v>244608</v>
      </c>
      <c r="F22" s="165">
        <v>0</v>
      </c>
      <c r="G22" s="165">
        <v>244019</v>
      </c>
      <c r="H22" s="165">
        <v>201127</v>
      </c>
      <c r="I22" s="165">
        <v>0</v>
      </c>
      <c r="J22" s="165">
        <v>0</v>
      </c>
      <c r="K22" s="165">
        <v>0</v>
      </c>
      <c r="L22" s="165">
        <v>26928</v>
      </c>
      <c r="M22" s="165">
        <v>105995</v>
      </c>
      <c r="N22" s="165">
        <v>33700</v>
      </c>
      <c r="O22" s="165">
        <v>379</v>
      </c>
      <c r="P22" s="165">
        <v>-100452</v>
      </c>
      <c r="Q22" s="166">
        <v>188296</v>
      </c>
    </row>
    <row r="23" spans="2:17" ht="26.25" customHeight="1" x14ac:dyDescent="0.3">
      <c r="B23" s="6" t="s">
        <v>60</v>
      </c>
      <c r="C23" s="165">
        <v>1831495</v>
      </c>
      <c r="D23" s="165">
        <v>1757542</v>
      </c>
      <c r="E23" s="165">
        <v>1609161</v>
      </c>
      <c r="F23" s="165">
        <v>0</v>
      </c>
      <c r="G23" s="165">
        <v>1261065</v>
      </c>
      <c r="H23" s="165">
        <v>1084500</v>
      </c>
      <c r="I23" s="165">
        <v>0</v>
      </c>
      <c r="J23" s="165">
        <v>0</v>
      </c>
      <c r="K23" s="165">
        <v>0</v>
      </c>
      <c r="L23" s="165">
        <v>255161</v>
      </c>
      <c r="M23" s="165">
        <v>146000</v>
      </c>
      <c r="N23" s="165">
        <v>53343</v>
      </c>
      <c r="O23" s="165">
        <v>0</v>
      </c>
      <c r="P23" s="165">
        <v>0</v>
      </c>
      <c r="Q23" s="166">
        <v>2008337</v>
      </c>
    </row>
    <row r="24" spans="2:17" ht="26.25" customHeight="1" x14ac:dyDescent="0.3">
      <c r="B24" s="6" t="s">
        <v>134</v>
      </c>
      <c r="C24" s="165">
        <v>44619</v>
      </c>
      <c r="D24" s="165">
        <v>193426</v>
      </c>
      <c r="E24" s="165">
        <v>120767</v>
      </c>
      <c r="F24" s="165">
        <v>18184</v>
      </c>
      <c r="G24" s="165">
        <v>41822</v>
      </c>
      <c r="H24" s="165">
        <v>41822</v>
      </c>
      <c r="I24" s="165">
        <v>0</v>
      </c>
      <c r="J24" s="165">
        <v>0</v>
      </c>
      <c r="K24" s="165">
        <v>0</v>
      </c>
      <c r="L24" s="165">
        <v>20123</v>
      </c>
      <c r="M24" s="165">
        <v>75232</v>
      </c>
      <c r="N24" s="165">
        <v>18485</v>
      </c>
      <c r="O24" s="165">
        <v>769</v>
      </c>
      <c r="P24" s="165">
        <v>0</v>
      </c>
      <c r="Q24" s="166">
        <v>64110</v>
      </c>
    </row>
    <row r="25" spans="2:17" ht="26.25" customHeight="1" x14ac:dyDescent="0.3">
      <c r="B25" s="6" t="s">
        <v>135</v>
      </c>
      <c r="C25" s="165">
        <v>12876</v>
      </c>
      <c r="D25" s="165">
        <v>2134</v>
      </c>
      <c r="E25" s="165">
        <v>2027</v>
      </c>
      <c r="F25" s="165">
        <v>0</v>
      </c>
      <c r="G25" s="165">
        <v>7821</v>
      </c>
      <c r="H25" s="165">
        <v>3621</v>
      </c>
      <c r="I25" s="165">
        <v>0</v>
      </c>
      <c r="J25" s="165">
        <v>0</v>
      </c>
      <c r="K25" s="165">
        <v>0</v>
      </c>
      <c r="L25" s="165">
        <v>34</v>
      </c>
      <c r="M25" s="165">
        <v>1569</v>
      </c>
      <c r="N25" s="165">
        <v>2672</v>
      </c>
      <c r="O25" s="165">
        <v>0</v>
      </c>
      <c r="P25" s="165">
        <v>0</v>
      </c>
      <c r="Q25" s="166">
        <v>12351</v>
      </c>
    </row>
    <row r="26" spans="2:17" ht="26.25" customHeight="1" x14ac:dyDescent="0.3">
      <c r="B26" s="6" t="s">
        <v>149</v>
      </c>
      <c r="C26" s="165">
        <v>-660940</v>
      </c>
      <c r="D26" s="165">
        <v>578726</v>
      </c>
      <c r="E26" s="165">
        <v>333459</v>
      </c>
      <c r="F26" s="165">
        <v>0</v>
      </c>
      <c r="G26" s="165">
        <v>88885</v>
      </c>
      <c r="H26" s="165">
        <v>309259</v>
      </c>
      <c r="I26" s="165">
        <v>0</v>
      </c>
      <c r="J26" s="165">
        <v>0</v>
      </c>
      <c r="K26" s="165">
        <v>0</v>
      </c>
      <c r="L26" s="165">
        <v>23047</v>
      </c>
      <c r="M26" s="165">
        <v>91074</v>
      </c>
      <c r="N26" s="165">
        <v>35683</v>
      </c>
      <c r="O26" s="165">
        <v>0</v>
      </c>
      <c r="P26" s="165">
        <v>0</v>
      </c>
      <c r="Q26" s="166">
        <v>-715178</v>
      </c>
    </row>
    <row r="27" spans="2:17" ht="26.25" customHeight="1" x14ac:dyDescent="0.3">
      <c r="B27" s="6" t="s">
        <v>61</v>
      </c>
      <c r="C27" s="165">
        <v>637710</v>
      </c>
      <c r="D27" s="165">
        <v>247618</v>
      </c>
      <c r="E27" s="165">
        <v>149185</v>
      </c>
      <c r="F27" s="165">
        <v>0</v>
      </c>
      <c r="G27" s="165">
        <v>106068</v>
      </c>
      <c r="H27" s="165">
        <v>125989</v>
      </c>
      <c r="I27" s="165">
        <v>0</v>
      </c>
      <c r="J27" s="165">
        <v>0</v>
      </c>
      <c r="K27" s="165">
        <v>0</v>
      </c>
      <c r="L27" s="165">
        <v>-15245</v>
      </c>
      <c r="M27" s="165">
        <v>35332</v>
      </c>
      <c r="N27" s="165">
        <v>24729</v>
      </c>
      <c r="O27" s="165">
        <v>0</v>
      </c>
      <c r="P27" s="165">
        <v>0</v>
      </c>
      <c r="Q27" s="166">
        <v>665549</v>
      </c>
    </row>
    <row r="28" spans="2:17" ht="26.25" customHeight="1" x14ac:dyDescent="0.3">
      <c r="B28" s="6" t="s">
        <v>62</v>
      </c>
      <c r="C28" s="165">
        <v>-24975</v>
      </c>
      <c r="D28" s="165">
        <v>104662</v>
      </c>
      <c r="E28" s="165">
        <v>43417</v>
      </c>
      <c r="F28" s="165">
        <v>0</v>
      </c>
      <c r="G28" s="165">
        <v>77708</v>
      </c>
      <c r="H28" s="165">
        <v>67542</v>
      </c>
      <c r="I28" s="165">
        <v>0</v>
      </c>
      <c r="J28" s="165">
        <v>0</v>
      </c>
      <c r="K28" s="165">
        <v>0</v>
      </c>
      <c r="L28" s="165">
        <v>-10299</v>
      </c>
      <c r="M28" s="165">
        <v>33373</v>
      </c>
      <c r="N28" s="165">
        <v>12834</v>
      </c>
      <c r="O28" s="165">
        <v>0</v>
      </c>
      <c r="P28" s="165">
        <v>0</v>
      </c>
      <c r="Q28" s="166">
        <v>-59341</v>
      </c>
    </row>
    <row r="29" spans="2:17" ht="26.25" customHeight="1" x14ac:dyDescent="0.3">
      <c r="B29" s="6" t="s">
        <v>63</v>
      </c>
      <c r="C29" s="165">
        <v>2057390</v>
      </c>
      <c r="D29" s="165">
        <v>461880</v>
      </c>
      <c r="E29" s="165">
        <v>162959</v>
      </c>
      <c r="F29" s="165">
        <v>0</v>
      </c>
      <c r="G29" s="165">
        <v>253489</v>
      </c>
      <c r="H29" s="165">
        <v>196449</v>
      </c>
      <c r="I29" s="165">
        <v>0</v>
      </c>
      <c r="J29" s="165">
        <v>0</v>
      </c>
      <c r="K29" s="165">
        <v>0</v>
      </c>
      <c r="L29" s="165">
        <v>51573</v>
      </c>
      <c r="M29" s="165">
        <v>0</v>
      </c>
      <c r="N29" s="165">
        <v>57765</v>
      </c>
      <c r="O29" s="165">
        <v>0</v>
      </c>
      <c r="P29" s="165">
        <v>0</v>
      </c>
      <c r="Q29" s="166">
        <v>2030091</v>
      </c>
    </row>
    <row r="30" spans="2:17" ht="26.25" customHeight="1" x14ac:dyDescent="0.3">
      <c r="B30" s="58" t="s">
        <v>45</v>
      </c>
      <c r="C30" s="167">
        <f t="shared" ref="C30:Q30" si="0">SUM(C6:C29)</f>
        <v>6758261</v>
      </c>
      <c r="D30" s="167">
        <f t="shared" si="0"/>
        <v>9705336</v>
      </c>
      <c r="E30" s="167">
        <f t="shared" si="0"/>
        <v>5678811</v>
      </c>
      <c r="F30" s="167">
        <f t="shared" si="0"/>
        <v>18184</v>
      </c>
      <c r="G30" s="167">
        <f t="shared" si="0"/>
        <v>4526685</v>
      </c>
      <c r="H30" s="167">
        <f t="shared" si="0"/>
        <v>4606346</v>
      </c>
      <c r="I30" s="167">
        <f t="shared" si="0"/>
        <v>0</v>
      </c>
      <c r="J30" s="167">
        <f t="shared" si="0"/>
        <v>0</v>
      </c>
      <c r="K30" s="167">
        <f t="shared" si="0"/>
        <v>0</v>
      </c>
      <c r="L30" s="167">
        <f t="shared" si="0"/>
        <v>227328</v>
      </c>
      <c r="M30" s="167">
        <f t="shared" si="0"/>
        <v>1659225</v>
      </c>
      <c r="N30" s="167">
        <f t="shared" si="0"/>
        <v>863172</v>
      </c>
      <c r="O30" s="167">
        <f t="shared" si="0"/>
        <v>7206</v>
      </c>
      <c r="P30" s="167">
        <f t="shared" si="0"/>
        <v>75614</v>
      </c>
      <c r="Q30" s="167">
        <f t="shared" si="0"/>
        <v>6742708</v>
      </c>
    </row>
    <row r="31" spans="2:17" ht="26.25" customHeight="1" x14ac:dyDescent="0.3">
      <c r="B31" s="257" t="s">
        <v>46</v>
      </c>
      <c r="C31" s="258"/>
      <c r="D31" s="258"/>
      <c r="E31" s="258"/>
      <c r="F31" s="258"/>
      <c r="G31" s="258"/>
      <c r="H31" s="258"/>
      <c r="I31" s="258"/>
      <c r="J31" s="258"/>
      <c r="K31" s="258"/>
      <c r="L31" s="258"/>
      <c r="M31" s="258"/>
      <c r="N31" s="258"/>
      <c r="O31" s="258"/>
      <c r="P31" s="258"/>
      <c r="Q31" s="259"/>
    </row>
    <row r="32" spans="2:17" ht="26.25" customHeight="1" x14ac:dyDescent="0.3">
      <c r="B32" s="6" t="s">
        <v>47</v>
      </c>
      <c r="C32" s="165">
        <v>0</v>
      </c>
      <c r="D32" s="165">
        <v>154245</v>
      </c>
      <c r="E32" s="165">
        <v>133710</v>
      </c>
      <c r="F32" s="165">
        <v>0</v>
      </c>
      <c r="G32" s="165">
        <v>113997</v>
      </c>
      <c r="H32" s="165">
        <v>68718</v>
      </c>
      <c r="I32" s="165">
        <v>0</v>
      </c>
      <c r="J32" s="165">
        <v>0</v>
      </c>
      <c r="K32" s="165">
        <v>0</v>
      </c>
      <c r="L32" s="165">
        <v>33401</v>
      </c>
      <c r="M32" s="165">
        <v>11443</v>
      </c>
      <c r="N32" s="165">
        <v>78187</v>
      </c>
      <c r="O32" s="165">
        <v>0</v>
      </c>
      <c r="P32" s="165">
        <v>0</v>
      </c>
      <c r="Q32" s="166">
        <v>98335</v>
      </c>
    </row>
    <row r="33" spans="2:17" ht="26.25" customHeight="1" x14ac:dyDescent="0.3">
      <c r="B33" s="6" t="s">
        <v>78</v>
      </c>
      <c r="C33" s="165">
        <v>0</v>
      </c>
      <c r="D33" s="165">
        <v>1089987</v>
      </c>
      <c r="E33" s="165">
        <v>849829</v>
      </c>
      <c r="F33" s="165">
        <v>150661</v>
      </c>
      <c r="G33" s="165">
        <v>599833</v>
      </c>
      <c r="H33" s="165">
        <v>664359</v>
      </c>
      <c r="I33" s="165">
        <v>0</v>
      </c>
      <c r="J33" s="165">
        <v>0</v>
      </c>
      <c r="K33" s="165">
        <v>0</v>
      </c>
      <c r="L33" s="165">
        <v>277248</v>
      </c>
      <c r="M33" s="165">
        <v>43455</v>
      </c>
      <c r="N33" s="165">
        <v>0</v>
      </c>
      <c r="O33" s="165">
        <v>0</v>
      </c>
      <c r="P33" s="165">
        <v>0</v>
      </c>
      <c r="Q33" s="166">
        <v>15429</v>
      </c>
    </row>
    <row r="34" spans="2:17" ht="26.25" customHeight="1" x14ac:dyDescent="0.3">
      <c r="B34" s="6" t="s">
        <v>48</v>
      </c>
      <c r="C34" s="165">
        <v>7175477</v>
      </c>
      <c r="D34" s="165">
        <v>1662352</v>
      </c>
      <c r="E34" s="165">
        <v>1655718</v>
      </c>
      <c r="F34" s="165">
        <v>0</v>
      </c>
      <c r="G34" s="165">
        <v>1170867</v>
      </c>
      <c r="H34" s="165">
        <v>1170867</v>
      </c>
      <c r="I34" s="165">
        <v>0</v>
      </c>
      <c r="J34" s="165">
        <v>0</v>
      </c>
      <c r="K34" s="165">
        <v>0</v>
      </c>
      <c r="L34" s="165">
        <v>450965</v>
      </c>
      <c r="M34" s="165">
        <v>150440</v>
      </c>
      <c r="N34" s="165">
        <v>891572</v>
      </c>
      <c r="O34" s="165">
        <v>0</v>
      </c>
      <c r="P34" s="165">
        <v>0</v>
      </c>
      <c r="Q34" s="166">
        <v>7950496</v>
      </c>
    </row>
    <row r="35" spans="2:17" ht="26.25" customHeight="1" x14ac:dyDescent="0.3">
      <c r="B35" s="58" t="s">
        <v>45</v>
      </c>
      <c r="C35" s="167">
        <f>SUM(C32:C34)</f>
        <v>7175477</v>
      </c>
      <c r="D35" s="167">
        <f t="shared" ref="D35:Q35" si="1">SUM(D32:D34)</f>
        <v>2906584</v>
      </c>
      <c r="E35" s="167">
        <f t="shared" si="1"/>
        <v>2639257</v>
      </c>
      <c r="F35" s="167">
        <f t="shared" si="1"/>
        <v>150661</v>
      </c>
      <c r="G35" s="167">
        <f t="shared" si="1"/>
        <v>1884697</v>
      </c>
      <c r="H35" s="167">
        <f t="shared" si="1"/>
        <v>1903944</v>
      </c>
      <c r="I35" s="167">
        <f t="shared" si="1"/>
        <v>0</v>
      </c>
      <c r="J35" s="167">
        <f t="shared" si="1"/>
        <v>0</v>
      </c>
      <c r="K35" s="167">
        <f t="shared" si="1"/>
        <v>0</v>
      </c>
      <c r="L35" s="167">
        <f t="shared" si="1"/>
        <v>761614</v>
      </c>
      <c r="M35" s="167">
        <f t="shared" si="1"/>
        <v>205338</v>
      </c>
      <c r="N35" s="167">
        <f t="shared" si="1"/>
        <v>969759</v>
      </c>
      <c r="O35" s="167">
        <f t="shared" si="1"/>
        <v>0</v>
      </c>
      <c r="P35" s="167">
        <f t="shared" si="1"/>
        <v>0</v>
      </c>
      <c r="Q35" s="167">
        <f t="shared" si="1"/>
        <v>8064260</v>
      </c>
    </row>
    <row r="36" spans="2:17" x14ac:dyDescent="0.3">
      <c r="B36" s="261" t="s">
        <v>50</v>
      </c>
      <c r="C36" s="261"/>
      <c r="D36" s="261"/>
      <c r="E36" s="261"/>
      <c r="F36" s="261"/>
      <c r="G36" s="261"/>
      <c r="H36" s="261"/>
      <c r="I36" s="261"/>
      <c r="J36" s="261"/>
      <c r="K36" s="261"/>
      <c r="L36" s="261"/>
      <c r="M36" s="261"/>
      <c r="N36" s="261"/>
      <c r="O36" s="261"/>
      <c r="P36" s="261"/>
      <c r="Q36" s="261"/>
    </row>
    <row r="37" spans="2:17" x14ac:dyDescent="0.3">
      <c r="Q37" s="153"/>
    </row>
    <row r="38" spans="2:17" x14ac:dyDescent="0.3">
      <c r="C38" s="16"/>
      <c r="D38" s="16"/>
      <c r="E38" s="16"/>
      <c r="F38" s="16"/>
      <c r="G38" s="16"/>
      <c r="H38" s="16"/>
      <c r="I38" s="16"/>
      <c r="J38" s="16"/>
      <c r="K38" s="16"/>
      <c r="L38" s="16"/>
      <c r="M38" s="16"/>
      <c r="N38" s="16"/>
      <c r="O38" s="16"/>
      <c r="P38" s="16"/>
      <c r="Q38" s="16"/>
    </row>
    <row r="40" spans="2:17" x14ac:dyDescent="0.3">
      <c r="Q40" s="18"/>
    </row>
    <row r="41" spans="2:17" x14ac:dyDescent="0.3">
      <c r="Q41" s="155"/>
    </row>
  </sheetData>
  <sheetProtection algorithmName="SHA-512" hashValue="uy6CgM1HssMq0Wipzhr6tRdr3mnA/kKdihk38qtKGwYOeRxvWzUCef/O9FcMnv491qmOZoaMURv9RAb3zxFuhg==" saltValue="IqvnzntSv7NhmCPnkxKd1g==" spinCount="100000" sheet="1" objects="1" scenarios="1"/>
  <mergeCells count="4">
    <mergeCell ref="B3:Q3"/>
    <mergeCell ref="B31:Q31"/>
    <mergeCell ref="B36:Q36"/>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41"/>
  <sheetViews>
    <sheetView showGridLines="0" topLeftCell="H22" zoomScale="80" zoomScaleNormal="80" workbookViewId="0">
      <selection activeCell="O38" sqref="O38"/>
    </sheetView>
  </sheetViews>
  <sheetFormatPr defaultColWidth="15.54296875" defaultRowHeight="14" x14ac:dyDescent="0.3"/>
  <cols>
    <col min="1" max="1" width="15.54296875" style="4"/>
    <col min="2" max="2" width="43.453125" style="4" customWidth="1"/>
    <col min="3" max="16" width="21" style="4" customWidth="1"/>
    <col min="17" max="17" width="21" style="8" customWidth="1"/>
    <col min="18" max="16384" width="15.54296875" style="4"/>
  </cols>
  <sheetData>
    <row r="2" spans="2:17" ht="8.25" customHeight="1" x14ac:dyDescent="0.3"/>
    <row r="3" spans="2:17" ht="24.75" customHeight="1" x14ac:dyDescent="0.3">
      <c r="B3" s="265" t="s">
        <v>292</v>
      </c>
      <c r="C3" s="265"/>
      <c r="D3" s="265"/>
      <c r="E3" s="265"/>
      <c r="F3" s="265"/>
      <c r="G3" s="265"/>
      <c r="H3" s="265"/>
      <c r="I3" s="265"/>
      <c r="J3" s="265"/>
      <c r="K3" s="265"/>
      <c r="L3" s="265"/>
      <c r="M3" s="265"/>
      <c r="N3" s="265"/>
      <c r="O3" s="265"/>
      <c r="P3" s="265"/>
      <c r="Q3" s="265"/>
    </row>
    <row r="4" spans="2:17" s="15" customFormat="1" ht="28" x14ac:dyDescent="0.3">
      <c r="B4" s="64" t="s">
        <v>0</v>
      </c>
      <c r="C4" s="66" t="s">
        <v>65</v>
      </c>
      <c r="D4" s="66" t="s">
        <v>66</v>
      </c>
      <c r="E4" s="66" t="s">
        <v>67</v>
      </c>
      <c r="F4" s="66" t="s">
        <v>68</v>
      </c>
      <c r="G4" s="66" t="s">
        <v>69</v>
      </c>
      <c r="H4" s="66" t="s">
        <v>86</v>
      </c>
      <c r="I4" s="158" t="s">
        <v>70</v>
      </c>
      <c r="J4" s="66" t="s">
        <v>71</v>
      </c>
      <c r="K4" s="66" t="s">
        <v>72</v>
      </c>
      <c r="L4" s="66" t="s">
        <v>73</v>
      </c>
      <c r="M4" s="66" t="s">
        <v>74</v>
      </c>
      <c r="N4" s="66" t="s">
        <v>2</v>
      </c>
      <c r="O4" s="66" t="s">
        <v>75</v>
      </c>
      <c r="P4" s="66" t="s">
        <v>76</v>
      </c>
      <c r="Q4" s="66" t="s">
        <v>77</v>
      </c>
    </row>
    <row r="5" spans="2:17" ht="27" customHeight="1" x14ac:dyDescent="0.3">
      <c r="B5" s="257" t="s">
        <v>16</v>
      </c>
      <c r="C5" s="258"/>
      <c r="D5" s="258"/>
      <c r="E5" s="258"/>
      <c r="F5" s="258"/>
      <c r="G5" s="258"/>
      <c r="H5" s="258"/>
      <c r="I5" s="258"/>
      <c r="J5" s="258"/>
      <c r="K5" s="258"/>
      <c r="L5" s="258"/>
      <c r="M5" s="258"/>
      <c r="N5" s="258"/>
      <c r="O5" s="258"/>
      <c r="P5" s="258"/>
      <c r="Q5" s="259"/>
    </row>
    <row r="6" spans="2:17" ht="27" customHeight="1" x14ac:dyDescent="0.3">
      <c r="B6" s="9" t="s">
        <v>256</v>
      </c>
      <c r="C6" s="165">
        <v>518993</v>
      </c>
      <c r="D6" s="165">
        <v>1116955</v>
      </c>
      <c r="E6" s="165">
        <v>1187690</v>
      </c>
      <c r="F6" s="165">
        <v>0</v>
      </c>
      <c r="G6" s="165">
        <v>159936</v>
      </c>
      <c r="H6" s="165">
        <v>589595</v>
      </c>
      <c r="I6" s="165">
        <v>0</v>
      </c>
      <c r="J6" s="165">
        <v>0</v>
      </c>
      <c r="K6" s="165">
        <v>0</v>
      </c>
      <c r="L6" s="165">
        <v>411573</v>
      </c>
      <c r="M6" s="165">
        <v>123950</v>
      </c>
      <c r="N6" s="165">
        <v>218917</v>
      </c>
      <c r="O6" s="165">
        <v>0</v>
      </c>
      <c r="P6" s="165">
        <v>76880</v>
      </c>
      <c r="Q6" s="166">
        <v>723601</v>
      </c>
    </row>
    <row r="7" spans="2:17" ht="27" customHeight="1" x14ac:dyDescent="0.3">
      <c r="B7" s="6" t="s">
        <v>51</v>
      </c>
      <c r="C7" s="165">
        <v>325671</v>
      </c>
      <c r="D7" s="165">
        <v>211800</v>
      </c>
      <c r="E7" s="165">
        <v>173039</v>
      </c>
      <c r="F7" s="165">
        <v>0</v>
      </c>
      <c r="G7" s="165">
        <v>67496</v>
      </c>
      <c r="H7" s="165">
        <v>80539</v>
      </c>
      <c r="I7" s="165">
        <v>0</v>
      </c>
      <c r="J7" s="165">
        <v>0</v>
      </c>
      <c r="K7" s="165">
        <v>0</v>
      </c>
      <c r="L7" s="165">
        <v>16390</v>
      </c>
      <c r="M7" s="165">
        <v>5345</v>
      </c>
      <c r="N7" s="165">
        <v>7296</v>
      </c>
      <c r="O7" s="165">
        <v>593</v>
      </c>
      <c r="P7" s="165">
        <v>0</v>
      </c>
      <c r="Q7" s="166">
        <v>403139</v>
      </c>
    </row>
    <row r="8" spans="2:17" ht="27" customHeight="1" x14ac:dyDescent="0.3">
      <c r="B8" s="6" t="s">
        <v>148</v>
      </c>
      <c r="C8" s="165">
        <v>788351</v>
      </c>
      <c r="D8" s="165">
        <v>1436116</v>
      </c>
      <c r="E8" s="165">
        <v>1372539</v>
      </c>
      <c r="F8" s="165">
        <v>0</v>
      </c>
      <c r="G8" s="165">
        <v>546679</v>
      </c>
      <c r="H8" s="165">
        <v>581054</v>
      </c>
      <c r="I8" s="165">
        <v>0</v>
      </c>
      <c r="J8" s="165">
        <v>0</v>
      </c>
      <c r="K8" s="165">
        <v>0</v>
      </c>
      <c r="L8" s="165">
        <v>75751</v>
      </c>
      <c r="M8" s="165">
        <v>384194</v>
      </c>
      <c r="N8" s="165">
        <v>146735</v>
      </c>
      <c r="O8" s="165">
        <v>3174</v>
      </c>
      <c r="P8" s="165">
        <v>20748</v>
      </c>
      <c r="Q8" s="166">
        <v>1242704</v>
      </c>
    </row>
    <row r="9" spans="2:17" ht="27" customHeight="1" x14ac:dyDescent="0.3">
      <c r="B9" s="6" t="s">
        <v>52</v>
      </c>
      <c r="C9" s="165">
        <v>0</v>
      </c>
      <c r="D9" s="165">
        <v>80851</v>
      </c>
      <c r="E9" s="165">
        <v>80851</v>
      </c>
      <c r="F9" s="165">
        <v>0</v>
      </c>
      <c r="G9" s="165">
        <v>0</v>
      </c>
      <c r="H9" s="165">
        <v>8503</v>
      </c>
      <c r="I9" s="165">
        <v>0</v>
      </c>
      <c r="J9" s="165">
        <v>0</v>
      </c>
      <c r="K9" s="165">
        <v>0</v>
      </c>
      <c r="L9" s="165">
        <v>0</v>
      </c>
      <c r="M9" s="165">
        <v>0</v>
      </c>
      <c r="N9" s="165">
        <v>0</v>
      </c>
      <c r="O9" s="165">
        <v>0</v>
      </c>
      <c r="P9" s="165">
        <v>0</v>
      </c>
      <c r="Q9" s="166">
        <v>72348</v>
      </c>
    </row>
    <row r="10" spans="2:17" ht="27" customHeight="1" x14ac:dyDescent="0.3">
      <c r="B10" s="6" t="s">
        <v>53</v>
      </c>
      <c r="C10" s="165">
        <v>740022</v>
      </c>
      <c r="D10" s="165">
        <v>3169014</v>
      </c>
      <c r="E10" s="165">
        <v>2301042</v>
      </c>
      <c r="F10" s="165">
        <v>0</v>
      </c>
      <c r="G10" s="165">
        <v>1176966</v>
      </c>
      <c r="H10" s="165">
        <v>1502803</v>
      </c>
      <c r="I10" s="165">
        <v>0</v>
      </c>
      <c r="J10" s="165">
        <v>0</v>
      </c>
      <c r="K10" s="165">
        <v>0</v>
      </c>
      <c r="L10" s="165">
        <v>11208</v>
      </c>
      <c r="M10" s="165">
        <v>812199</v>
      </c>
      <c r="N10" s="165">
        <v>230245</v>
      </c>
      <c r="O10" s="165">
        <v>0</v>
      </c>
      <c r="P10" s="165">
        <v>0</v>
      </c>
      <c r="Q10" s="166">
        <v>945098</v>
      </c>
    </row>
    <row r="11" spans="2:17" ht="27" customHeight="1" x14ac:dyDescent="0.3">
      <c r="B11" s="6" t="s">
        <v>22</v>
      </c>
      <c r="C11" s="165">
        <v>0</v>
      </c>
      <c r="D11" s="165">
        <v>0</v>
      </c>
      <c r="E11" s="165">
        <v>0</v>
      </c>
      <c r="F11" s="165">
        <v>0</v>
      </c>
      <c r="G11" s="165">
        <v>0</v>
      </c>
      <c r="H11" s="165">
        <v>0</v>
      </c>
      <c r="I11" s="165">
        <v>0</v>
      </c>
      <c r="J11" s="165">
        <v>0</v>
      </c>
      <c r="K11" s="165">
        <v>0</v>
      </c>
      <c r="L11" s="165">
        <v>0</v>
      </c>
      <c r="M11" s="165">
        <v>0</v>
      </c>
      <c r="N11" s="165">
        <v>0</v>
      </c>
      <c r="O11" s="165">
        <v>0</v>
      </c>
      <c r="P11" s="165">
        <v>0</v>
      </c>
      <c r="Q11" s="166">
        <v>0</v>
      </c>
    </row>
    <row r="12" spans="2:17" ht="27" customHeight="1" x14ac:dyDescent="0.3">
      <c r="B12" s="6" t="s">
        <v>55</v>
      </c>
      <c r="C12" s="165">
        <v>1003</v>
      </c>
      <c r="D12" s="165">
        <v>4780</v>
      </c>
      <c r="E12" s="165">
        <v>57</v>
      </c>
      <c r="F12" s="165">
        <v>0</v>
      </c>
      <c r="G12" s="165">
        <v>0</v>
      </c>
      <c r="H12" s="165">
        <v>0</v>
      </c>
      <c r="I12" s="165">
        <v>0</v>
      </c>
      <c r="J12" s="165">
        <v>0</v>
      </c>
      <c r="K12" s="165">
        <v>0</v>
      </c>
      <c r="L12" s="165">
        <v>-1035</v>
      </c>
      <c r="M12" s="165">
        <v>1185</v>
      </c>
      <c r="N12" s="165">
        <v>193</v>
      </c>
      <c r="O12" s="165">
        <v>0</v>
      </c>
      <c r="P12" s="165">
        <v>0</v>
      </c>
      <c r="Q12" s="166">
        <v>1103</v>
      </c>
    </row>
    <row r="13" spans="2:17" ht="27" customHeight="1" x14ac:dyDescent="0.3">
      <c r="B13" s="6" t="s">
        <v>263</v>
      </c>
      <c r="C13" s="165">
        <v>0</v>
      </c>
      <c r="D13" s="165">
        <v>0</v>
      </c>
      <c r="E13" s="165">
        <v>0</v>
      </c>
      <c r="F13" s="165">
        <v>0</v>
      </c>
      <c r="G13" s="165">
        <v>0</v>
      </c>
      <c r="H13" s="165">
        <v>0</v>
      </c>
      <c r="I13" s="165">
        <v>0</v>
      </c>
      <c r="J13" s="165">
        <v>0</v>
      </c>
      <c r="K13" s="165">
        <v>0</v>
      </c>
      <c r="L13" s="165">
        <v>0</v>
      </c>
      <c r="M13" s="165">
        <v>0</v>
      </c>
      <c r="N13" s="165">
        <v>0</v>
      </c>
      <c r="O13" s="165">
        <v>0</v>
      </c>
      <c r="P13" s="165">
        <v>0</v>
      </c>
      <c r="Q13" s="166">
        <v>0</v>
      </c>
    </row>
    <row r="14" spans="2:17" ht="27" customHeight="1" x14ac:dyDescent="0.3">
      <c r="B14" s="6" t="s">
        <v>56</v>
      </c>
      <c r="C14" s="165">
        <v>96625</v>
      </c>
      <c r="D14" s="165">
        <v>191734</v>
      </c>
      <c r="E14" s="165">
        <v>106870</v>
      </c>
      <c r="F14" s="165">
        <v>0</v>
      </c>
      <c r="G14" s="165">
        <v>118386</v>
      </c>
      <c r="H14" s="165">
        <v>69153</v>
      </c>
      <c r="I14" s="165">
        <v>39757</v>
      </c>
      <c r="J14" s="165">
        <v>0</v>
      </c>
      <c r="K14" s="165">
        <v>0</v>
      </c>
      <c r="L14" s="165">
        <v>-5562</v>
      </c>
      <c r="M14" s="165">
        <v>71109</v>
      </c>
      <c r="N14" s="165">
        <v>13679</v>
      </c>
      <c r="O14" s="165">
        <v>0</v>
      </c>
      <c r="P14" s="165">
        <v>11070</v>
      </c>
      <c r="Q14" s="166">
        <v>31647</v>
      </c>
    </row>
    <row r="15" spans="2:17" ht="27" customHeight="1" x14ac:dyDescent="0.3">
      <c r="B15" s="6" t="s">
        <v>57</v>
      </c>
      <c r="C15" s="165">
        <v>140146</v>
      </c>
      <c r="D15" s="165">
        <v>130764</v>
      </c>
      <c r="E15" s="165">
        <v>130741</v>
      </c>
      <c r="F15" s="165">
        <v>0</v>
      </c>
      <c r="G15" s="165">
        <v>47481</v>
      </c>
      <c r="H15" s="165">
        <v>0</v>
      </c>
      <c r="I15" s="165">
        <v>0</v>
      </c>
      <c r="J15" s="165">
        <v>0</v>
      </c>
      <c r="K15" s="165">
        <v>0</v>
      </c>
      <c r="L15" s="165">
        <v>24794</v>
      </c>
      <c r="M15" s="165">
        <v>10940</v>
      </c>
      <c r="N15" s="165">
        <v>52737</v>
      </c>
      <c r="O15" s="165">
        <v>476</v>
      </c>
      <c r="P15" s="165">
        <v>0</v>
      </c>
      <c r="Q15" s="166">
        <v>287414</v>
      </c>
    </row>
    <row r="16" spans="2:17" ht="27" customHeight="1" x14ac:dyDescent="0.3">
      <c r="B16" s="6" t="s">
        <v>58</v>
      </c>
      <c r="C16" s="165">
        <v>0</v>
      </c>
      <c r="D16" s="165">
        <v>0</v>
      </c>
      <c r="E16" s="165">
        <v>0</v>
      </c>
      <c r="F16" s="165">
        <v>0</v>
      </c>
      <c r="G16" s="165">
        <v>0</v>
      </c>
      <c r="H16" s="165">
        <v>0</v>
      </c>
      <c r="I16" s="165">
        <v>0</v>
      </c>
      <c r="J16" s="165">
        <v>0</v>
      </c>
      <c r="K16" s="165">
        <v>0</v>
      </c>
      <c r="L16" s="165">
        <v>0</v>
      </c>
      <c r="M16" s="165">
        <v>0</v>
      </c>
      <c r="N16" s="165">
        <v>0</v>
      </c>
      <c r="O16" s="165">
        <v>0</v>
      </c>
      <c r="P16" s="165">
        <v>0</v>
      </c>
      <c r="Q16" s="166">
        <v>0</v>
      </c>
    </row>
    <row r="17" spans="2:17" ht="27" customHeight="1" x14ac:dyDescent="0.3">
      <c r="B17" s="6" t="s">
        <v>131</v>
      </c>
      <c r="C17" s="165">
        <v>480811</v>
      </c>
      <c r="D17" s="165">
        <v>377829</v>
      </c>
      <c r="E17" s="165">
        <v>339530</v>
      </c>
      <c r="F17" s="165">
        <v>0</v>
      </c>
      <c r="G17" s="165">
        <v>53639</v>
      </c>
      <c r="H17" s="165">
        <v>53639</v>
      </c>
      <c r="I17" s="165">
        <v>0</v>
      </c>
      <c r="J17" s="165">
        <v>0</v>
      </c>
      <c r="K17" s="165">
        <v>0</v>
      </c>
      <c r="L17" s="165">
        <v>20042</v>
      </c>
      <c r="M17" s="165">
        <v>138258</v>
      </c>
      <c r="N17" s="165">
        <v>27516</v>
      </c>
      <c r="O17" s="165">
        <v>0</v>
      </c>
      <c r="P17" s="165">
        <v>0</v>
      </c>
      <c r="Q17" s="166">
        <v>635918</v>
      </c>
    </row>
    <row r="18" spans="2:17" ht="27" customHeight="1" x14ac:dyDescent="0.3">
      <c r="B18" s="6" t="s">
        <v>253</v>
      </c>
      <c r="C18" s="165">
        <v>206683</v>
      </c>
      <c r="D18" s="165">
        <v>783574</v>
      </c>
      <c r="E18" s="165">
        <v>783574</v>
      </c>
      <c r="F18" s="165">
        <v>0</v>
      </c>
      <c r="G18" s="165">
        <v>18773</v>
      </c>
      <c r="H18" s="165">
        <v>444690</v>
      </c>
      <c r="I18" s="165">
        <v>0</v>
      </c>
      <c r="J18" s="165">
        <v>0</v>
      </c>
      <c r="K18" s="165">
        <v>0</v>
      </c>
      <c r="L18" s="165">
        <v>0</v>
      </c>
      <c r="M18" s="165">
        <v>32743</v>
      </c>
      <c r="N18" s="165">
        <v>0</v>
      </c>
      <c r="O18" s="165">
        <v>0</v>
      </c>
      <c r="P18" s="165">
        <v>59404</v>
      </c>
      <c r="Q18" s="166">
        <v>453420</v>
      </c>
    </row>
    <row r="19" spans="2:17" ht="27" customHeight="1" x14ac:dyDescent="0.3">
      <c r="B19" s="6" t="s">
        <v>136</v>
      </c>
      <c r="C19" s="165">
        <v>736002</v>
      </c>
      <c r="D19" s="165">
        <v>579297</v>
      </c>
      <c r="E19" s="165">
        <v>478168</v>
      </c>
      <c r="F19" s="165">
        <v>0</v>
      </c>
      <c r="G19" s="165">
        <v>340140</v>
      </c>
      <c r="H19" s="165">
        <v>295976</v>
      </c>
      <c r="I19" s="165">
        <v>0</v>
      </c>
      <c r="J19" s="165">
        <v>0</v>
      </c>
      <c r="K19" s="165">
        <v>0</v>
      </c>
      <c r="L19" s="165">
        <v>76772</v>
      </c>
      <c r="M19" s="165">
        <v>0</v>
      </c>
      <c r="N19" s="165">
        <v>0</v>
      </c>
      <c r="O19" s="165">
        <v>0</v>
      </c>
      <c r="P19" s="165">
        <v>0</v>
      </c>
      <c r="Q19" s="166">
        <v>841422</v>
      </c>
    </row>
    <row r="20" spans="2:17" ht="27" customHeight="1" x14ac:dyDescent="0.3">
      <c r="B20" s="6" t="s">
        <v>35</v>
      </c>
      <c r="C20" s="165">
        <v>320739</v>
      </c>
      <c r="D20" s="165">
        <v>199789</v>
      </c>
      <c r="E20" s="165">
        <v>199789</v>
      </c>
      <c r="F20" s="165">
        <v>0</v>
      </c>
      <c r="G20" s="165">
        <v>110817</v>
      </c>
      <c r="H20" s="165">
        <v>191277</v>
      </c>
      <c r="I20" s="165">
        <v>0</v>
      </c>
      <c r="J20" s="165">
        <v>0</v>
      </c>
      <c r="K20" s="165">
        <v>0</v>
      </c>
      <c r="L20" s="165">
        <v>14861</v>
      </c>
      <c r="M20" s="165">
        <v>58173</v>
      </c>
      <c r="N20" s="165">
        <v>18876</v>
      </c>
      <c r="O20" s="165">
        <v>0</v>
      </c>
      <c r="P20" s="165">
        <v>0</v>
      </c>
      <c r="Q20" s="166">
        <v>275093</v>
      </c>
    </row>
    <row r="21" spans="2:17" ht="27" customHeight="1" x14ac:dyDescent="0.3">
      <c r="B21" s="152" t="s">
        <v>191</v>
      </c>
      <c r="C21" s="165">
        <v>66945</v>
      </c>
      <c r="D21" s="165">
        <v>47749</v>
      </c>
      <c r="E21" s="165">
        <v>33607</v>
      </c>
      <c r="F21" s="165">
        <v>0</v>
      </c>
      <c r="G21" s="165">
        <v>64731</v>
      </c>
      <c r="H21" s="165">
        <v>64731</v>
      </c>
      <c r="I21" s="165">
        <v>0</v>
      </c>
      <c r="J21" s="165">
        <v>0</v>
      </c>
      <c r="K21" s="165">
        <v>0</v>
      </c>
      <c r="L21" s="165">
        <v>-3677</v>
      </c>
      <c r="M21" s="165">
        <v>1656</v>
      </c>
      <c r="N21" s="165">
        <v>0</v>
      </c>
      <c r="O21" s="165">
        <v>0</v>
      </c>
      <c r="P21" s="165">
        <v>0</v>
      </c>
      <c r="Q21" s="166">
        <v>37843</v>
      </c>
    </row>
    <row r="22" spans="2:17" ht="27" customHeight="1" x14ac:dyDescent="0.3">
      <c r="B22" s="6" t="s">
        <v>59</v>
      </c>
      <c r="C22" s="165">
        <v>0</v>
      </c>
      <c r="D22" s="165">
        <v>0</v>
      </c>
      <c r="E22" s="165">
        <v>0</v>
      </c>
      <c r="F22" s="165">
        <v>0</v>
      </c>
      <c r="G22" s="165">
        <v>0</v>
      </c>
      <c r="H22" s="165">
        <v>0</v>
      </c>
      <c r="I22" s="165">
        <v>0</v>
      </c>
      <c r="J22" s="165">
        <v>0</v>
      </c>
      <c r="K22" s="165">
        <v>0</v>
      </c>
      <c r="L22" s="165">
        <v>0</v>
      </c>
      <c r="M22" s="165">
        <v>0</v>
      </c>
      <c r="N22" s="165">
        <v>0</v>
      </c>
      <c r="O22" s="165">
        <v>0</v>
      </c>
      <c r="P22" s="165">
        <v>0</v>
      </c>
      <c r="Q22" s="166">
        <v>0</v>
      </c>
    </row>
    <row r="23" spans="2:17" ht="27" customHeight="1" x14ac:dyDescent="0.3">
      <c r="B23" s="6" t="s">
        <v>60</v>
      </c>
      <c r="C23" s="165">
        <v>570979</v>
      </c>
      <c r="D23" s="165">
        <v>856299</v>
      </c>
      <c r="E23" s="165">
        <v>80400</v>
      </c>
      <c r="F23" s="165">
        <v>0</v>
      </c>
      <c r="G23" s="165">
        <v>400879</v>
      </c>
      <c r="H23" s="165">
        <v>594733</v>
      </c>
      <c r="I23" s="165">
        <v>0</v>
      </c>
      <c r="J23" s="165">
        <v>0</v>
      </c>
      <c r="K23" s="165">
        <v>0</v>
      </c>
      <c r="L23" s="165">
        <v>262340</v>
      </c>
      <c r="M23" s="165">
        <v>0</v>
      </c>
      <c r="N23" s="165">
        <v>0</v>
      </c>
      <c r="O23" s="165">
        <v>0</v>
      </c>
      <c r="P23" s="165">
        <v>0</v>
      </c>
      <c r="Q23" s="166">
        <v>-205695</v>
      </c>
    </row>
    <row r="24" spans="2:17" ht="27" customHeight="1" x14ac:dyDescent="0.3">
      <c r="B24" s="6" t="s">
        <v>134</v>
      </c>
      <c r="C24" s="165">
        <v>155302</v>
      </c>
      <c r="D24" s="165">
        <v>183527</v>
      </c>
      <c r="E24" s="165">
        <v>171369</v>
      </c>
      <c r="F24" s="165">
        <v>3052</v>
      </c>
      <c r="G24" s="165">
        <v>108264</v>
      </c>
      <c r="H24" s="165">
        <v>108264</v>
      </c>
      <c r="I24" s="165">
        <v>0</v>
      </c>
      <c r="J24" s="165">
        <v>0</v>
      </c>
      <c r="K24" s="165">
        <v>0</v>
      </c>
      <c r="L24" s="165">
        <v>16623</v>
      </c>
      <c r="M24" s="165">
        <v>99740</v>
      </c>
      <c r="N24" s="165">
        <v>26230</v>
      </c>
      <c r="O24" s="165">
        <v>908</v>
      </c>
      <c r="P24" s="165">
        <v>0</v>
      </c>
      <c r="Q24" s="166">
        <v>130419</v>
      </c>
    </row>
    <row r="25" spans="2:17" ht="27" customHeight="1" x14ac:dyDescent="0.3">
      <c r="B25" s="6" t="s">
        <v>135</v>
      </c>
      <c r="C25" s="165">
        <v>901</v>
      </c>
      <c r="D25" s="165">
        <v>0</v>
      </c>
      <c r="E25" s="165">
        <v>0</v>
      </c>
      <c r="F25" s="165">
        <v>0</v>
      </c>
      <c r="G25" s="165">
        <v>0</v>
      </c>
      <c r="H25" s="165">
        <v>0</v>
      </c>
      <c r="I25" s="165">
        <v>0</v>
      </c>
      <c r="J25" s="165">
        <v>0</v>
      </c>
      <c r="K25" s="165">
        <v>0</v>
      </c>
      <c r="L25" s="165">
        <v>0</v>
      </c>
      <c r="M25" s="165">
        <v>0</v>
      </c>
      <c r="N25" s="165">
        <v>0</v>
      </c>
      <c r="O25" s="165">
        <v>0</v>
      </c>
      <c r="P25" s="165">
        <v>0</v>
      </c>
      <c r="Q25" s="166">
        <v>901</v>
      </c>
    </row>
    <row r="26" spans="2:17" ht="27" customHeight="1" x14ac:dyDescent="0.3">
      <c r="B26" s="6" t="s">
        <v>149</v>
      </c>
      <c r="C26" s="165">
        <v>1650221</v>
      </c>
      <c r="D26" s="165">
        <v>407706</v>
      </c>
      <c r="E26" s="165">
        <v>282654</v>
      </c>
      <c r="F26" s="165">
        <v>0</v>
      </c>
      <c r="G26" s="165">
        <v>245125</v>
      </c>
      <c r="H26" s="165">
        <v>256520</v>
      </c>
      <c r="I26" s="165">
        <v>0</v>
      </c>
      <c r="J26" s="165">
        <v>0</v>
      </c>
      <c r="K26" s="165">
        <v>0</v>
      </c>
      <c r="L26" s="165">
        <v>96943</v>
      </c>
      <c r="M26" s="165">
        <v>64161</v>
      </c>
      <c r="N26" s="165">
        <v>67661</v>
      </c>
      <c r="O26" s="165">
        <v>0</v>
      </c>
      <c r="P26" s="165">
        <v>0</v>
      </c>
      <c r="Q26" s="166">
        <v>1582912</v>
      </c>
    </row>
    <row r="27" spans="2:17" ht="27" customHeight="1" x14ac:dyDescent="0.3">
      <c r="B27" s="6" t="s">
        <v>61</v>
      </c>
      <c r="C27" s="165">
        <v>18202</v>
      </c>
      <c r="D27" s="165">
        <v>0</v>
      </c>
      <c r="E27" s="165">
        <v>0</v>
      </c>
      <c r="F27" s="165">
        <v>0</v>
      </c>
      <c r="G27" s="165">
        <v>0</v>
      </c>
      <c r="H27" s="165">
        <v>0</v>
      </c>
      <c r="I27" s="165">
        <v>0</v>
      </c>
      <c r="J27" s="165">
        <v>0</v>
      </c>
      <c r="K27" s="165">
        <v>0</v>
      </c>
      <c r="L27" s="165">
        <v>248</v>
      </c>
      <c r="M27" s="165">
        <v>0</v>
      </c>
      <c r="N27" s="165">
        <v>0</v>
      </c>
      <c r="O27" s="165">
        <v>0</v>
      </c>
      <c r="P27" s="165">
        <v>0</v>
      </c>
      <c r="Q27" s="166">
        <v>17954</v>
      </c>
    </row>
    <row r="28" spans="2:17" ht="27" customHeight="1" x14ac:dyDescent="0.3">
      <c r="B28" s="6" t="s">
        <v>62</v>
      </c>
      <c r="C28" s="165">
        <v>0</v>
      </c>
      <c r="D28" s="165">
        <v>0</v>
      </c>
      <c r="E28" s="165">
        <v>0</v>
      </c>
      <c r="F28" s="165">
        <v>0</v>
      </c>
      <c r="G28" s="165">
        <v>0</v>
      </c>
      <c r="H28" s="165">
        <v>0</v>
      </c>
      <c r="I28" s="165">
        <v>0</v>
      </c>
      <c r="J28" s="165">
        <v>0</v>
      </c>
      <c r="K28" s="165">
        <v>0</v>
      </c>
      <c r="L28" s="165">
        <v>0</v>
      </c>
      <c r="M28" s="165">
        <v>0</v>
      </c>
      <c r="N28" s="165">
        <v>0</v>
      </c>
      <c r="O28" s="165">
        <v>0</v>
      </c>
      <c r="P28" s="165">
        <v>0</v>
      </c>
      <c r="Q28" s="166">
        <v>0</v>
      </c>
    </row>
    <row r="29" spans="2:17" ht="27" customHeight="1" x14ac:dyDescent="0.3">
      <c r="B29" s="6" t="s">
        <v>63</v>
      </c>
      <c r="C29" s="165">
        <v>801725</v>
      </c>
      <c r="D29" s="165">
        <v>227794</v>
      </c>
      <c r="E29" s="165">
        <v>227794</v>
      </c>
      <c r="F29" s="165">
        <v>0</v>
      </c>
      <c r="G29" s="165">
        <v>239144</v>
      </c>
      <c r="H29" s="165">
        <v>144171</v>
      </c>
      <c r="I29" s="165">
        <v>0</v>
      </c>
      <c r="J29" s="165">
        <v>0</v>
      </c>
      <c r="K29" s="165">
        <v>0</v>
      </c>
      <c r="L29" s="165">
        <v>0</v>
      </c>
      <c r="M29" s="165">
        <v>0</v>
      </c>
      <c r="N29" s="165">
        <v>16471</v>
      </c>
      <c r="O29" s="165">
        <v>0</v>
      </c>
      <c r="P29" s="165">
        <v>0</v>
      </c>
      <c r="Q29" s="166">
        <v>901819</v>
      </c>
    </row>
    <row r="30" spans="2:17" ht="27" customHeight="1" x14ac:dyDescent="0.3">
      <c r="B30" s="58" t="s">
        <v>45</v>
      </c>
      <c r="C30" s="167">
        <f t="shared" ref="C30:Q30" si="0">SUM(C6:C29)</f>
        <v>7619321</v>
      </c>
      <c r="D30" s="167">
        <f t="shared" si="0"/>
        <v>10005578</v>
      </c>
      <c r="E30" s="167">
        <f t="shared" si="0"/>
        <v>7949714</v>
      </c>
      <c r="F30" s="167">
        <f t="shared" si="0"/>
        <v>3052</v>
      </c>
      <c r="G30" s="167">
        <f t="shared" si="0"/>
        <v>3698456</v>
      </c>
      <c r="H30" s="167">
        <f t="shared" si="0"/>
        <v>4985648</v>
      </c>
      <c r="I30" s="167">
        <f t="shared" si="0"/>
        <v>39757</v>
      </c>
      <c r="J30" s="167">
        <f t="shared" si="0"/>
        <v>0</v>
      </c>
      <c r="K30" s="167">
        <f t="shared" si="0"/>
        <v>0</v>
      </c>
      <c r="L30" s="167">
        <f t="shared" si="0"/>
        <v>1017271</v>
      </c>
      <c r="M30" s="167">
        <f t="shared" si="0"/>
        <v>1803653</v>
      </c>
      <c r="N30" s="167">
        <f t="shared" si="0"/>
        <v>826556</v>
      </c>
      <c r="O30" s="167">
        <f t="shared" si="0"/>
        <v>5151</v>
      </c>
      <c r="P30" s="167">
        <f t="shared" si="0"/>
        <v>168102</v>
      </c>
      <c r="Q30" s="167">
        <f t="shared" si="0"/>
        <v>8379060</v>
      </c>
    </row>
    <row r="31" spans="2:17" ht="27" customHeight="1" x14ac:dyDescent="0.3">
      <c r="B31" s="257" t="s">
        <v>46</v>
      </c>
      <c r="C31" s="258"/>
      <c r="D31" s="258"/>
      <c r="E31" s="258"/>
      <c r="F31" s="258"/>
      <c r="G31" s="258"/>
      <c r="H31" s="258"/>
      <c r="I31" s="258"/>
      <c r="J31" s="258"/>
      <c r="K31" s="258"/>
      <c r="L31" s="258"/>
      <c r="M31" s="258"/>
      <c r="N31" s="258"/>
      <c r="O31" s="258"/>
      <c r="P31" s="258"/>
      <c r="Q31" s="259"/>
    </row>
    <row r="32" spans="2:17" ht="27" customHeight="1" x14ac:dyDescent="0.3">
      <c r="B32" s="6" t="s">
        <v>47</v>
      </c>
      <c r="C32" s="165">
        <v>0</v>
      </c>
      <c r="D32" s="165">
        <v>0</v>
      </c>
      <c r="E32" s="165">
        <v>0</v>
      </c>
      <c r="F32" s="165">
        <v>0</v>
      </c>
      <c r="G32" s="165">
        <v>0</v>
      </c>
      <c r="H32" s="165">
        <v>0</v>
      </c>
      <c r="I32" s="165">
        <v>0</v>
      </c>
      <c r="J32" s="165">
        <v>0</v>
      </c>
      <c r="K32" s="165">
        <v>0</v>
      </c>
      <c r="L32" s="165">
        <v>0</v>
      </c>
      <c r="M32" s="165">
        <v>0</v>
      </c>
      <c r="N32" s="165">
        <v>0</v>
      </c>
      <c r="O32" s="165">
        <v>0</v>
      </c>
      <c r="P32" s="165">
        <v>0</v>
      </c>
      <c r="Q32" s="166">
        <v>0</v>
      </c>
    </row>
    <row r="33" spans="2:17" ht="27" customHeight="1" x14ac:dyDescent="0.3">
      <c r="B33" s="6" t="s">
        <v>78</v>
      </c>
      <c r="C33" s="165">
        <v>0</v>
      </c>
      <c r="D33" s="165">
        <v>0</v>
      </c>
      <c r="E33" s="165">
        <v>0</v>
      </c>
      <c r="F33" s="165">
        <v>0</v>
      </c>
      <c r="G33" s="165">
        <v>0</v>
      </c>
      <c r="H33" s="165">
        <v>0</v>
      </c>
      <c r="I33" s="165">
        <v>0</v>
      </c>
      <c r="J33" s="165">
        <v>0</v>
      </c>
      <c r="K33" s="165">
        <v>0</v>
      </c>
      <c r="L33" s="165">
        <v>0</v>
      </c>
      <c r="M33" s="165">
        <v>0</v>
      </c>
      <c r="N33" s="165">
        <v>0</v>
      </c>
      <c r="O33" s="165">
        <v>0</v>
      </c>
      <c r="P33" s="165">
        <v>0</v>
      </c>
      <c r="Q33" s="166">
        <v>0</v>
      </c>
    </row>
    <row r="34" spans="2:17" ht="27" customHeight="1" x14ac:dyDescent="0.3">
      <c r="B34" s="6" t="s">
        <v>48</v>
      </c>
      <c r="C34" s="165">
        <v>0</v>
      </c>
      <c r="D34" s="165">
        <v>0</v>
      </c>
      <c r="E34" s="165">
        <v>0</v>
      </c>
      <c r="F34" s="165">
        <v>0</v>
      </c>
      <c r="G34" s="165">
        <v>0</v>
      </c>
      <c r="H34" s="165">
        <v>0</v>
      </c>
      <c r="I34" s="165">
        <v>0</v>
      </c>
      <c r="J34" s="165">
        <v>0</v>
      </c>
      <c r="K34" s="165">
        <v>0</v>
      </c>
      <c r="L34" s="165">
        <v>0</v>
      </c>
      <c r="M34" s="165">
        <v>0</v>
      </c>
      <c r="N34" s="165">
        <v>0</v>
      </c>
      <c r="O34" s="165">
        <v>0</v>
      </c>
      <c r="P34" s="165">
        <v>0</v>
      </c>
      <c r="Q34" s="166">
        <v>0</v>
      </c>
    </row>
    <row r="35" spans="2:17" ht="27" customHeight="1" x14ac:dyDescent="0.3">
      <c r="B35" s="58" t="s">
        <v>45</v>
      </c>
      <c r="C35" s="167">
        <f>SUM(C32:C34)</f>
        <v>0</v>
      </c>
      <c r="D35" s="167">
        <f t="shared" ref="D35:Q35" si="1">SUM(D32:D34)</f>
        <v>0</v>
      </c>
      <c r="E35" s="167">
        <f t="shared" si="1"/>
        <v>0</v>
      </c>
      <c r="F35" s="167">
        <f t="shared" si="1"/>
        <v>0</v>
      </c>
      <c r="G35" s="167">
        <f t="shared" si="1"/>
        <v>0</v>
      </c>
      <c r="H35" s="167">
        <f t="shared" si="1"/>
        <v>0</v>
      </c>
      <c r="I35" s="167">
        <f t="shared" si="1"/>
        <v>0</v>
      </c>
      <c r="J35" s="167">
        <f t="shared" si="1"/>
        <v>0</v>
      </c>
      <c r="K35" s="167">
        <f t="shared" si="1"/>
        <v>0</v>
      </c>
      <c r="L35" s="167">
        <f t="shared" si="1"/>
        <v>0</v>
      </c>
      <c r="M35" s="167">
        <f t="shared" si="1"/>
        <v>0</v>
      </c>
      <c r="N35" s="167">
        <f t="shared" si="1"/>
        <v>0</v>
      </c>
      <c r="O35" s="167">
        <f t="shared" si="1"/>
        <v>0</v>
      </c>
      <c r="P35" s="167">
        <f t="shared" si="1"/>
        <v>0</v>
      </c>
      <c r="Q35" s="167">
        <f t="shared" si="1"/>
        <v>0</v>
      </c>
    </row>
    <row r="36" spans="2:17" x14ac:dyDescent="0.3">
      <c r="B36" s="261" t="s">
        <v>50</v>
      </c>
      <c r="C36" s="261"/>
      <c r="D36" s="261"/>
      <c r="E36" s="261"/>
      <c r="F36" s="261"/>
      <c r="G36" s="261"/>
      <c r="H36" s="261"/>
      <c r="I36" s="261"/>
      <c r="J36" s="261"/>
      <c r="K36" s="261"/>
      <c r="L36" s="261"/>
      <c r="M36" s="261"/>
      <c r="N36" s="261"/>
      <c r="O36" s="261"/>
      <c r="P36" s="261"/>
      <c r="Q36" s="261"/>
    </row>
    <row r="37" spans="2:17" x14ac:dyDescent="0.3">
      <c r="Q37" s="153"/>
    </row>
    <row r="41" spans="2:17" x14ac:dyDescent="0.3">
      <c r="Q41" s="155"/>
    </row>
  </sheetData>
  <sheetProtection algorithmName="SHA-512" hashValue="aNbZqC1ueqq9pNMti8WEzqae/XLIIqpW+E7z9OxZThjjZwFAZL88idG3GC6P5rl19TU205/J8uKdcH3SBT1P0w==" saltValue="ArbELf+2G9YZtqTg5xWOOQ==" spinCount="100000"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41"/>
  <sheetViews>
    <sheetView showGridLines="0" zoomScale="80" zoomScaleNormal="80" workbookViewId="0">
      <selection activeCell="F13" sqref="F13"/>
    </sheetView>
  </sheetViews>
  <sheetFormatPr defaultColWidth="15.54296875" defaultRowHeight="14" x14ac:dyDescent="0.3"/>
  <cols>
    <col min="1" max="1" width="15.54296875" style="4"/>
    <col min="2" max="2" width="49" style="4" customWidth="1"/>
    <col min="3" max="16" width="18.54296875" style="4" customWidth="1"/>
    <col min="17" max="17" width="18.54296875" style="8" customWidth="1"/>
    <col min="18" max="16384" width="15.54296875" style="4"/>
  </cols>
  <sheetData>
    <row r="2" spans="2:17" ht="8.25" customHeight="1" x14ac:dyDescent="0.3"/>
    <row r="3" spans="2:17" ht="24.75" customHeight="1" x14ac:dyDescent="0.3">
      <c r="B3" s="265" t="s">
        <v>293</v>
      </c>
      <c r="C3" s="265"/>
      <c r="D3" s="265"/>
      <c r="E3" s="265"/>
      <c r="F3" s="265"/>
      <c r="G3" s="265"/>
      <c r="H3" s="265"/>
      <c r="I3" s="265"/>
      <c r="J3" s="265"/>
      <c r="K3" s="265"/>
      <c r="L3" s="265"/>
      <c r="M3" s="265"/>
      <c r="N3" s="265"/>
      <c r="O3" s="265"/>
      <c r="P3" s="265"/>
      <c r="Q3" s="265"/>
    </row>
    <row r="4" spans="2:17" s="15" customFormat="1" ht="26" x14ac:dyDescent="0.3">
      <c r="B4" s="64" t="s">
        <v>0</v>
      </c>
      <c r="C4" s="61" t="s">
        <v>65</v>
      </c>
      <c r="D4" s="61" t="s">
        <v>66</v>
      </c>
      <c r="E4" s="61" t="s">
        <v>67</v>
      </c>
      <c r="F4" s="61" t="s">
        <v>68</v>
      </c>
      <c r="G4" s="61" t="s">
        <v>69</v>
      </c>
      <c r="H4" s="61" t="s">
        <v>86</v>
      </c>
      <c r="I4" s="65" t="s">
        <v>70</v>
      </c>
      <c r="J4" s="61" t="s">
        <v>71</v>
      </c>
      <c r="K4" s="62" t="s">
        <v>72</v>
      </c>
      <c r="L4" s="62" t="s">
        <v>73</v>
      </c>
      <c r="M4" s="62" t="s">
        <v>74</v>
      </c>
      <c r="N4" s="62" t="s">
        <v>2</v>
      </c>
      <c r="O4" s="62" t="s">
        <v>75</v>
      </c>
      <c r="P4" s="62" t="s">
        <v>76</v>
      </c>
      <c r="Q4" s="200" t="s">
        <v>77</v>
      </c>
    </row>
    <row r="5" spans="2:17" ht="30.75" customHeight="1" x14ac:dyDescent="0.3">
      <c r="B5" s="257" t="s">
        <v>16</v>
      </c>
      <c r="C5" s="258"/>
      <c r="D5" s="258"/>
      <c r="E5" s="258"/>
      <c r="F5" s="258"/>
      <c r="G5" s="258"/>
      <c r="H5" s="258"/>
      <c r="I5" s="258"/>
      <c r="J5" s="258"/>
      <c r="K5" s="258"/>
      <c r="L5" s="258"/>
      <c r="M5" s="258"/>
      <c r="N5" s="258"/>
      <c r="O5" s="258"/>
      <c r="P5" s="258"/>
      <c r="Q5" s="259"/>
    </row>
    <row r="6" spans="2:17" ht="30.75" customHeight="1" x14ac:dyDescent="0.3">
      <c r="B6" s="9" t="s">
        <v>256</v>
      </c>
      <c r="C6" s="19">
        <f>+LINKED!C6+'NON-LINKED'!C6</f>
        <v>0</v>
      </c>
      <c r="D6" s="19">
        <f>+LINKED!D6+'NON-LINKED'!D6</f>
        <v>0</v>
      </c>
      <c r="E6" s="19">
        <f>+LINKED!E6+'NON-LINKED'!E6</f>
        <v>0</v>
      </c>
      <c r="F6" s="19">
        <f>+LINKED!F6+'NON-LINKED'!F6</f>
        <v>0</v>
      </c>
      <c r="G6" s="19">
        <f>+LINKED!G6+'NON-LINKED'!G6</f>
        <v>0</v>
      </c>
      <c r="H6" s="19">
        <f>+LINKED!H6+'NON-LINKED'!H6</f>
        <v>0</v>
      </c>
      <c r="I6" s="19">
        <f>+LINKED!I6+'NON-LINKED'!I6</f>
        <v>0</v>
      </c>
      <c r="J6" s="19">
        <f>+LINKED!J6+'NON-LINKED'!J6</f>
        <v>0</v>
      </c>
      <c r="K6" s="19">
        <f>+LINKED!K6+'NON-LINKED'!K6</f>
        <v>0</v>
      </c>
      <c r="L6" s="19">
        <f>+LINKED!L6+'NON-LINKED'!L6</f>
        <v>0</v>
      </c>
      <c r="M6" s="19">
        <f>+LINKED!M6+'NON-LINKED'!M6</f>
        <v>0</v>
      </c>
      <c r="N6" s="19">
        <f>+LINKED!N6+'NON-LINKED'!N6</f>
        <v>0</v>
      </c>
      <c r="O6" s="19">
        <f>+LINKED!O6+'NON-LINKED'!O6</f>
        <v>0</v>
      </c>
      <c r="P6" s="19">
        <f>+LINKED!P6+'NON-LINKED'!P6</f>
        <v>0</v>
      </c>
      <c r="Q6" s="20">
        <f>+LINKED!Q6+'NON-LINKED'!Q6</f>
        <v>0</v>
      </c>
    </row>
    <row r="7" spans="2:17" ht="30.75" customHeight="1" x14ac:dyDescent="0.3">
      <c r="B7" s="6" t="s">
        <v>51</v>
      </c>
      <c r="C7" s="19">
        <f>+LINKED!C7+'NON-LINKED'!C7</f>
        <v>1137</v>
      </c>
      <c r="D7" s="19">
        <f>+LINKED!D7+'NON-LINKED'!D7</f>
        <v>88</v>
      </c>
      <c r="E7" s="19">
        <f>+LINKED!E7+'NON-LINKED'!E7</f>
        <v>88</v>
      </c>
      <c r="F7" s="19">
        <f>+LINKED!F7+'NON-LINKED'!F7</f>
        <v>0</v>
      </c>
      <c r="G7" s="19">
        <f>+LINKED!G7+'NON-LINKED'!G7</f>
        <v>0</v>
      </c>
      <c r="H7" s="19">
        <f>+LINKED!H7+'NON-LINKED'!H7</f>
        <v>0</v>
      </c>
      <c r="I7" s="19">
        <f>+LINKED!I7+'NON-LINKED'!I7</f>
        <v>0</v>
      </c>
      <c r="J7" s="19">
        <f>+LINKED!J7+'NON-LINKED'!J7</f>
        <v>0</v>
      </c>
      <c r="K7" s="19">
        <f>+LINKED!K7+'NON-LINKED'!K7</f>
        <v>0</v>
      </c>
      <c r="L7" s="19">
        <f>+LINKED!L7+'NON-LINKED'!L7</f>
        <v>0</v>
      </c>
      <c r="M7" s="19">
        <f>+LINKED!M7+'NON-LINKED'!M7</f>
        <v>0</v>
      </c>
      <c r="N7" s="19">
        <f>+LINKED!N7+'NON-LINKED'!N7</f>
        <v>0</v>
      </c>
      <c r="O7" s="19">
        <f>+LINKED!O7+'NON-LINKED'!O7</f>
        <v>0</v>
      </c>
      <c r="P7" s="19">
        <f>+LINKED!P7+'NON-LINKED'!P7</f>
        <v>0</v>
      </c>
      <c r="Q7" s="20">
        <f>+LINKED!Q7+'NON-LINKED'!Q7</f>
        <v>1225</v>
      </c>
    </row>
    <row r="8" spans="2:17" ht="30.75" customHeight="1" x14ac:dyDescent="0.3">
      <c r="B8" s="6" t="s">
        <v>148</v>
      </c>
      <c r="C8" s="19">
        <f>+LINKED!C8+'NON-LINKED'!C8</f>
        <v>2182806</v>
      </c>
      <c r="D8" s="19">
        <f>+LINKED!D8+'NON-LINKED'!D8</f>
        <v>1065338</v>
      </c>
      <c r="E8" s="19">
        <f>+LINKED!E8+'NON-LINKED'!E8</f>
        <v>1065338</v>
      </c>
      <c r="F8" s="19">
        <f>+LINKED!F8+'NON-LINKED'!F8</f>
        <v>0</v>
      </c>
      <c r="G8" s="19">
        <f>+LINKED!G8+'NON-LINKED'!G8</f>
        <v>849332</v>
      </c>
      <c r="H8" s="19">
        <f>+LINKED!H8+'NON-LINKED'!H8</f>
        <v>470672</v>
      </c>
      <c r="I8" s="19">
        <f>+LINKED!I8+'NON-LINKED'!I8</f>
        <v>194124</v>
      </c>
      <c r="J8" s="19">
        <f>+LINKED!J8+'NON-LINKED'!J8</f>
        <v>149202</v>
      </c>
      <c r="K8" s="19">
        <f>+LINKED!K8+'NON-LINKED'!K8</f>
        <v>0</v>
      </c>
      <c r="L8" s="19">
        <f>+LINKED!L8+'NON-LINKED'!L8</f>
        <v>32102</v>
      </c>
      <c r="M8" s="19">
        <f>+LINKED!M8+'NON-LINKED'!M8</f>
        <v>82272</v>
      </c>
      <c r="N8" s="19">
        <f>+LINKED!N8+'NON-LINKED'!N8</f>
        <v>24534</v>
      </c>
      <c r="O8" s="19">
        <f>+LINKED!O8+'NON-LINKED'!O8</f>
        <v>0</v>
      </c>
      <c r="P8" s="19">
        <f>+LINKED!P8+'NON-LINKED'!P8</f>
        <v>201456</v>
      </c>
      <c r="Q8" s="20">
        <f>+LINKED!Q8+'NON-LINKED'!Q8</f>
        <v>2142851</v>
      </c>
    </row>
    <row r="9" spans="2:17" ht="30.75" customHeight="1" x14ac:dyDescent="0.3">
      <c r="B9" s="6" t="s">
        <v>52</v>
      </c>
      <c r="C9" s="19">
        <f>+LINKED!C9+'NON-LINKED'!C9</f>
        <v>0</v>
      </c>
      <c r="D9" s="19">
        <f>+LINKED!D9+'NON-LINKED'!D9</f>
        <v>0</v>
      </c>
      <c r="E9" s="19">
        <f>+LINKED!E9+'NON-LINKED'!E9</f>
        <v>0</v>
      </c>
      <c r="F9" s="19">
        <f>+LINKED!F9+'NON-LINKED'!F9</f>
        <v>0</v>
      </c>
      <c r="G9" s="19">
        <f>+LINKED!G9+'NON-LINKED'!G9</f>
        <v>0</v>
      </c>
      <c r="H9" s="19">
        <f>+LINKED!H9+'NON-LINKED'!H9</f>
        <v>0</v>
      </c>
      <c r="I9" s="19">
        <f>+LINKED!I9+'NON-LINKED'!I9</f>
        <v>0</v>
      </c>
      <c r="J9" s="19">
        <f>+LINKED!J9+'NON-LINKED'!J9</f>
        <v>0</v>
      </c>
      <c r="K9" s="19">
        <f>+LINKED!K9+'NON-LINKED'!K9</f>
        <v>0</v>
      </c>
      <c r="L9" s="19">
        <f>+LINKED!L9+'NON-LINKED'!L9</f>
        <v>0</v>
      </c>
      <c r="M9" s="19">
        <f>+LINKED!M9+'NON-LINKED'!M9</f>
        <v>0</v>
      </c>
      <c r="N9" s="19">
        <f>+LINKED!N9+'NON-LINKED'!N9</f>
        <v>0</v>
      </c>
      <c r="O9" s="19">
        <f>+LINKED!O9+'NON-LINKED'!O9</f>
        <v>0</v>
      </c>
      <c r="P9" s="19">
        <f>+LINKED!P9+'NON-LINKED'!P9</f>
        <v>0</v>
      </c>
      <c r="Q9" s="20">
        <f>+LINKED!Q9+'NON-LINKED'!Q9</f>
        <v>0</v>
      </c>
    </row>
    <row r="10" spans="2:17" ht="30.75" customHeight="1" x14ac:dyDescent="0.3">
      <c r="B10" s="6" t="s">
        <v>53</v>
      </c>
      <c r="C10" s="19">
        <f>+LINKED!C10+'NON-LINKED'!C10</f>
        <v>0</v>
      </c>
      <c r="D10" s="19">
        <f>+LINKED!D10+'NON-LINKED'!D10</f>
        <v>0</v>
      </c>
      <c r="E10" s="19">
        <f>+LINKED!E10+'NON-LINKED'!E10</f>
        <v>0</v>
      </c>
      <c r="F10" s="19">
        <f>+LINKED!F10+'NON-LINKED'!F10</f>
        <v>0</v>
      </c>
      <c r="G10" s="19">
        <f>+LINKED!G10+'NON-LINKED'!G10</f>
        <v>0</v>
      </c>
      <c r="H10" s="19">
        <f>+LINKED!H10+'NON-LINKED'!H10</f>
        <v>0</v>
      </c>
      <c r="I10" s="19">
        <f>+LINKED!I10+'NON-LINKED'!I10</f>
        <v>0</v>
      </c>
      <c r="J10" s="19">
        <f>+LINKED!J10+'NON-LINKED'!J10</f>
        <v>0</v>
      </c>
      <c r="K10" s="19">
        <f>+LINKED!K10+'NON-LINKED'!K10</f>
        <v>0</v>
      </c>
      <c r="L10" s="19">
        <f>+LINKED!L10+'NON-LINKED'!L10</f>
        <v>0</v>
      </c>
      <c r="M10" s="19">
        <f>+LINKED!M10+'NON-LINKED'!M10</f>
        <v>0</v>
      </c>
      <c r="N10" s="19">
        <f>+LINKED!N10+'NON-LINKED'!N10</f>
        <v>0</v>
      </c>
      <c r="O10" s="19">
        <f>+LINKED!O10+'NON-LINKED'!O10</f>
        <v>0</v>
      </c>
      <c r="P10" s="19">
        <f>+LINKED!P10+'NON-LINKED'!P10</f>
        <v>0</v>
      </c>
      <c r="Q10" s="20">
        <f>+LINKED!Q10+'NON-LINKED'!Q10</f>
        <v>0</v>
      </c>
    </row>
    <row r="11" spans="2:17" ht="30.75" customHeight="1" x14ac:dyDescent="0.3">
      <c r="B11" s="6" t="s">
        <v>22</v>
      </c>
      <c r="C11" s="19">
        <f>+LINKED!C11+'NON-LINKED'!C11</f>
        <v>0</v>
      </c>
      <c r="D11" s="19">
        <f>+LINKED!D11+'NON-LINKED'!D11</f>
        <v>0</v>
      </c>
      <c r="E11" s="19">
        <f>+LINKED!E11+'NON-LINKED'!E11</f>
        <v>0</v>
      </c>
      <c r="F11" s="19">
        <f>+LINKED!F11+'NON-LINKED'!F11</f>
        <v>0</v>
      </c>
      <c r="G11" s="19">
        <f>+LINKED!G11+'NON-LINKED'!G11</f>
        <v>0</v>
      </c>
      <c r="H11" s="19">
        <f>+LINKED!H11+'NON-LINKED'!H11</f>
        <v>0</v>
      </c>
      <c r="I11" s="19">
        <f>+LINKED!I11+'NON-LINKED'!I11</f>
        <v>0</v>
      </c>
      <c r="J11" s="19">
        <f>+LINKED!J11+'NON-LINKED'!J11</f>
        <v>0</v>
      </c>
      <c r="K11" s="19">
        <f>+LINKED!K11+'NON-LINKED'!K11</f>
        <v>0</v>
      </c>
      <c r="L11" s="19">
        <f>+LINKED!L11+'NON-LINKED'!L11</f>
        <v>0</v>
      </c>
      <c r="M11" s="19">
        <f>+LINKED!M11+'NON-LINKED'!M11</f>
        <v>0</v>
      </c>
      <c r="N11" s="19">
        <f>+LINKED!N11+'NON-LINKED'!N11</f>
        <v>0</v>
      </c>
      <c r="O11" s="19">
        <f>+LINKED!O11+'NON-LINKED'!O11</f>
        <v>0</v>
      </c>
      <c r="P11" s="19">
        <f>+LINKED!P11+'NON-LINKED'!P11</f>
        <v>0</v>
      </c>
      <c r="Q11" s="20">
        <f>+LINKED!Q11+'NON-LINKED'!Q11</f>
        <v>0</v>
      </c>
    </row>
    <row r="12" spans="2:17" ht="30.75" customHeight="1" x14ac:dyDescent="0.3">
      <c r="B12" s="6" t="s">
        <v>55</v>
      </c>
      <c r="C12" s="19">
        <f>+LINKED!C12+'NON-LINKED'!C12</f>
        <v>0</v>
      </c>
      <c r="D12" s="19">
        <f>+LINKED!D12+'NON-LINKED'!D12</f>
        <v>0</v>
      </c>
      <c r="E12" s="19">
        <f>+LINKED!E12+'NON-LINKED'!E12</f>
        <v>0</v>
      </c>
      <c r="F12" s="19">
        <f>+LINKED!F12+'NON-LINKED'!F12</f>
        <v>0</v>
      </c>
      <c r="G12" s="19">
        <f>+LINKED!G12+'NON-LINKED'!G12</f>
        <v>0</v>
      </c>
      <c r="H12" s="19">
        <f>+LINKED!H12+'NON-LINKED'!H12</f>
        <v>0</v>
      </c>
      <c r="I12" s="19">
        <f>+LINKED!I12+'NON-LINKED'!I12</f>
        <v>0</v>
      </c>
      <c r="J12" s="19">
        <f>+LINKED!J12+'NON-LINKED'!J12</f>
        <v>0</v>
      </c>
      <c r="K12" s="19">
        <f>+LINKED!K12+'NON-LINKED'!K12</f>
        <v>0</v>
      </c>
      <c r="L12" s="19">
        <f>+LINKED!L12+'NON-LINKED'!L12</f>
        <v>0</v>
      </c>
      <c r="M12" s="19">
        <f>+LINKED!M12+'NON-LINKED'!M12</f>
        <v>0</v>
      </c>
      <c r="N12" s="19">
        <f>+LINKED!N12+'NON-LINKED'!N12</f>
        <v>0</v>
      </c>
      <c r="O12" s="19">
        <f>+LINKED!O12+'NON-LINKED'!O12</f>
        <v>0</v>
      </c>
      <c r="P12" s="19">
        <f>+LINKED!P12+'NON-LINKED'!P12</f>
        <v>0</v>
      </c>
      <c r="Q12" s="20">
        <f>+LINKED!Q12+'NON-LINKED'!Q12</f>
        <v>0</v>
      </c>
    </row>
    <row r="13" spans="2:17" ht="30.75" customHeight="1" x14ac:dyDescent="0.3">
      <c r="B13" s="6" t="s">
        <v>263</v>
      </c>
      <c r="C13" s="19">
        <f>+LINKED!C13+'NON-LINKED'!C13</f>
        <v>0</v>
      </c>
      <c r="D13" s="19">
        <f>+LINKED!D13+'NON-LINKED'!D13</f>
        <v>0</v>
      </c>
      <c r="E13" s="19">
        <f>+LINKED!E13+'NON-LINKED'!E13</f>
        <v>0</v>
      </c>
      <c r="F13" s="19">
        <f>+LINKED!F13+'NON-LINKED'!F13</f>
        <v>0</v>
      </c>
      <c r="G13" s="19">
        <f>+LINKED!G13+'NON-LINKED'!G13</f>
        <v>0</v>
      </c>
      <c r="H13" s="19">
        <f>+LINKED!H13+'NON-LINKED'!H13</f>
        <v>0</v>
      </c>
      <c r="I13" s="19">
        <f>+LINKED!I13+'NON-LINKED'!I13</f>
        <v>0</v>
      </c>
      <c r="J13" s="19">
        <f>+LINKED!J13+'NON-LINKED'!J13</f>
        <v>0</v>
      </c>
      <c r="K13" s="19">
        <f>+LINKED!K13+'NON-LINKED'!K13</f>
        <v>0</v>
      </c>
      <c r="L13" s="19">
        <f>+LINKED!L13+'NON-LINKED'!L13</f>
        <v>0</v>
      </c>
      <c r="M13" s="19">
        <f>+LINKED!M13+'NON-LINKED'!M13</f>
        <v>0</v>
      </c>
      <c r="N13" s="19">
        <f>+LINKED!N13+'NON-LINKED'!N13</f>
        <v>0</v>
      </c>
      <c r="O13" s="19">
        <f>+LINKED!O13+'NON-LINKED'!O13</f>
        <v>0</v>
      </c>
      <c r="P13" s="19">
        <f>+LINKED!P13+'NON-LINKED'!P13</f>
        <v>0</v>
      </c>
      <c r="Q13" s="20">
        <f>+LINKED!Q13+'NON-LINKED'!Q13</f>
        <v>0</v>
      </c>
    </row>
    <row r="14" spans="2:17" ht="30.75" customHeight="1" x14ac:dyDescent="0.3">
      <c r="B14" s="6" t="s">
        <v>56</v>
      </c>
      <c r="C14" s="19">
        <f>+LINKED!C14+'NON-LINKED'!C14</f>
        <v>287589</v>
      </c>
      <c r="D14" s="19">
        <f>+LINKED!D14+'NON-LINKED'!D14</f>
        <v>17990</v>
      </c>
      <c r="E14" s="19">
        <f>+LINKED!E14+'NON-LINKED'!E14</f>
        <v>17990</v>
      </c>
      <c r="F14" s="19">
        <f>+LINKED!F14+'NON-LINKED'!F14</f>
        <v>0</v>
      </c>
      <c r="G14" s="19">
        <f>+LINKED!G14+'NON-LINKED'!G14</f>
        <v>49458</v>
      </c>
      <c r="H14" s="19">
        <f>+LINKED!H14+'NON-LINKED'!H14</f>
        <v>23054</v>
      </c>
      <c r="I14" s="19">
        <f>+LINKED!I14+'NON-LINKED'!I14</f>
        <v>26404</v>
      </c>
      <c r="J14" s="19">
        <f>+LINKED!J14+'NON-LINKED'!J14</f>
        <v>0</v>
      </c>
      <c r="K14" s="19">
        <f>+LINKED!K14+'NON-LINKED'!K14</f>
        <v>0</v>
      </c>
      <c r="L14" s="19">
        <f>+LINKED!L14+'NON-LINKED'!L14</f>
        <v>0</v>
      </c>
      <c r="M14" s="19">
        <f>+LINKED!M14+'NON-LINKED'!M14</f>
        <v>180</v>
      </c>
      <c r="N14" s="19">
        <f>+LINKED!N14+'NON-LINKED'!N14</f>
        <v>-68483</v>
      </c>
      <c r="O14" s="19">
        <f>+LINKED!O14+'NON-LINKED'!O14</f>
        <v>0</v>
      </c>
      <c r="P14" s="19">
        <f>+LINKED!P14+'NON-LINKED'!P14</f>
        <v>2264</v>
      </c>
      <c r="Q14" s="20">
        <f>+LINKED!Q14+'NON-LINKED'!Q14</f>
        <v>185194</v>
      </c>
    </row>
    <row r="15" spans="2:17" ht="30.75" customHeight="1" x14ac:dyDescent="0.3">
      <c r="B15" s="6" t="s">
        <v>57</v>
      </c>
      <c r="C15" s="19">
        <f>+LINKED!C15+'NON-LINKED'!C15</f>
        <v>0</v>
      </c>
      <c r="D15" s="19">
        <f>+LINKED!D15+'NON-LINKED'!D15</f>
        <v>0</v>
      </c>
      <c r="E15" s="19">
        <f>+LINKED!E15+'NON-LINKED'!E15</f>
        <v>0</v>
      </c>
      <c r="F15" s="19">
        <f>+LINKED!F15+'NON-LINKED'!F15</f>
        <v>0</v>
      </c>
      <c r="G15" s="19">
        <f>+LINKED!G15+'NON-LINKED'!G15</f>
        <v>0</v>
      </c>
      <c r="H15" s="19">
        <f>+LINKED!H15+'NON-LINKED'!H15</f>
        <v>0</v>
      </c>
      <c r="I15" s="19">
        <f>+LINKED!I15+'NON-LINKED'!I15</f>
        <v>0</v>
      </c>
      <c r="J15" s="19">
        <f>+LINKED!J15+'NON-LINKED'!J15</f>
        <v>0</v>
      </c>
      <c r="K15" s="19">
        <f>+LINKED!K15+'NON-LINKED'!K15</f>
        <v>0</v>
      </c>
      <c r="L15" s="19">
        <f>+LINKED!L15+'NON-LINKED'!L15</f>
        <v>0</v>
      </c>
      <c r="M15" s="19">
        <f>+LINKED!M15+'NON-LINKED'!M15</f>
        <v>0</v>
      </c>
      <c r="N15" s="19">
        <f>+LINKED!N15+'NON-LINKED'!N15</f>
        <v>0</v>
      </c>
      <c r="O15" s="19">
        <f>+LINKED!O15+'NON-LINKED'!O15</f>
        <v>0</v>
      </c>
      <c r="P15" s="19">
        <f>+LINKED!P15+'NON-LINKED'!P15</f>
        <v>0</v>
      </c>
      <c r="Q15" s="20">
        <f>+LINKED!Q15+'NON-LINKED'!Q15</f>
        <v>0</v>
      </c>
    </row>
    <row r="16" spans="2:17" ht="30.75" customHeight="1" x14ac:dyDescent="0.3">
      <c r="B16" s="6" t="s">
        <v>58</v>
      </c>
      <c r="C16" s="19">
        <f>+LINKED!C16+'NON-LINKED'!C16</f>
        <v>0</v>
      </c>
      <c r="D16" s="19">
        <f>+LINKED!D16+'NON-LINKED'!D16</f>
        <v>0</v>
      </c>
      <c r="E16" s="19">
        <f>+LINKED!E16+'NON-LINKED'!E16</f>
        <v>0</v>
      </c>
      <c r="F16" s="19">
        <f>+LINKED!F16+'NON-LINKED'!F16</f>
        <v>0</v>
      </c>
      <c r="G16" s="19">
        <f>+LINKED!G16+'NON-LINKED'!G16</f>
        <v>0</v>
      </c>
      <c r="H16" s="19">
        <f>+LINKED!H16+'NON-LINKED'!H16</f>
        <v>0</v>
      </c>
      <c r="I16" s="19">
        <f>+LINKED!I16+'NON-LINKED'!I16</f>
        <v>0</v>
      </c>
      <c r="J16" s="19">
        <f>+LINKED!J16+'NON-LINKED'!J16</f>
        <v>0</v>
      </c>
      <c r="K16" s="19">
        <f>+LINKED!K16+'NON-LINKED'!K16</f>
        <v>0</v>
      </c>
      <c r="L16" s="19">
        <f>+LINKED!L16+'NON-LINKED'!L16</f>
        <v>0</v>
      </c>
      <c r="M16" s="19">
        <f>+LINKED!M16+'NON-LINKED'!M16</f>
        <v>0</v>
      </c>
      <c r="N16" s="19">
        <f>+LINKED!N16+'NON-LINKED'!N16</f>
        <v>0</v>
      </c>
      <c r="O16" s="19">
        <f>+LINKED!O16+'NON-LINKED'!O16</f>
        <v>0</v>
      </c>
      <c r="P16" s="19">
        <f>+LINKED!P16+'NON-LINKED'!P16</f>
        <v>0</v>
      </c>
      <c r="Q16" s="20">
        <f>+LINKED!Q16+'NON-LINKED'!Q16</f>
        <v>0</v>
      </c>
    </row>
    <row r="17" spans="2:17" ht="30.75" customHeight="1" x14ac:dyDescent="0.3">
      <c r="B17" s="6" t="s">
        <v>131</v>
      </c>
      <c r="C17" s="19">
        <f>+LINKED!C17+'NON-LINKED'!C17</f>
        <v>0</v>
      </c>
      <c r="D17" s="19">
        <f>+LINKED!D17+'NON-LINKED'!D17</f>
        <v>0</v>
      </c>
      <c r="E17" s="19">
        <f>+LINKED!E17+'NON-LINKED'!E17</f>
        <v>0</v>
      </c>
      <c r="F17" s="19">
        <f>+LINKED!F17+'NON-LINKED'!F17</f>
        <v>0</v>
      </c>
      <c r="G17" s="19">
        <f>+LINKED!G17+'NON-LINKED'!G17</f>
        <v>0</v>
      </c>
      <c r="H17" s="19">
        <f>+LINKED!H17+'NON-LINKED'!H17</f>
        <v>0</v>
      </c>
      <c r="I17" s="19">
        <f>+LINKED!I17+'NON-LINKED'!I17</f>
        <v>0</v>
      </c>
      <c r="J17" s="19">
        <f>+LINKED!J17+'NON-LINKED'!J17</f>
        <v>0</v>
      </c>
      <c r="K17" s="19">
        <f>+LINKED!K17+'NON-LINKED'!K17</f>
        <v>0</v>
      </c>
      <c r="L17" s="19">
        <f>+LINKED!L17+'NON-LINKED'!L17</f>
        <v>0</v>
      </c>
      <c r="M17" s="19">
        <f>+LINKED!M17+'NON-LINKED'!M17</f>
        <v>0</v>
      </c>
      <c r="N17" s="19">
        <f>+LINKED!N17+'NON-LINKED'!N17</f>
        <v>0</v>
      </c>
      <c r="O17" s="19">
        <f>+LINKED!O17+'NON-LINKED'!O17</f>
        <v>0</v>
      </c>
      <c r="P17" s="19">
        <f>+LINKED!P17+'NON-LINKED'!P17</f>
        <v>0</v>
      </c>
      <c r="Q17" s="20">
        <f>+LINKED!Q17+'NON-LINKED'!Q17</f>
        <v>0</v>
      </c>
    </row>
    <row r="18" spans="2:17" ht="30.75" customHeight="1" x14ac:dyDescent="0.3">
      <c r="B18" s="6" t="s">
        <v>253</v>
      </c>
      <c r="C18" s="19">
        <f>+LINKED!C18+'NON-LINKED'!C18</f>
        <v>0</v>
      </c>
      <c r="D18" s="19">
        <f>+LINKED!D18+'NON-LINKED'!D18</f>
        <v>0</v>
      </c>
      <c r="E18" s="19">
        <f>+LINKED!E18+'NON-LINKED'!E18</f>
        <v>0</v>
      </c>
      <c r="F18" s="19">
        <f>+LINKED!F18+'NON-LINKED'!F18</f>
        <v>0</v>
      </c>
      <c r="G18" s="19">
        <f>+LINKED!G18+'NON-LINKED'!G18</f>
        <v>0</v>
      </c>
      <c r="H18" s="19">
        <f>+LINKED!H18+'NON-LINKED'!H18</f>
        <v>0</v>
      </c>
      <c r="I18" s="19">
        <f>+LINKED!I18+'NON-LINKED'!I18</f>
        <v>0</v>
      </c>
      <c r="J18" s="19">
        <f>+LINKED!J18+'NON-LINKED'!J18</f>
        <v>0</v>
      </c>
      <c r="K18" s="19">
        <f>+LINKED!K18+'NON-LINKED'!K18</f>
        <v>0</v>
      </c>
      <c r="L18" s="19">
        <f>+LINKED!L18+'NON-LINKED'!L18</f>
        <v>0</v>
      </c>
      <c r="M18" s="19">
        <f>+LINKED!M18+'NON-LINKED'!M18</f>
        <v>0</v>
      </c>
      <c r="N18" s="19">
        <f>+LINKED!N18+'NON-LINKED'!N18</f>
        <v>0</v>
      </c>
      <c r="O18" s="19">
        <f>+LINKED!O18+'NON-LINKED'!O18</f>
        <v>0</v>
      </c>
      <c r="P18" s="19">
        <f>+LINKED!P18+'NON-LINKED'!P18</f>
        <v>0</v>
      </c>
      <c r="Q18" s="20">
        <f>+LINKED!Q18+'NON-LINKED'!Q18</f>
        <v>0</v>
      </c>
    </row>
    <row r="19" spans="2:17" ht="30.75" customHeight="1" x14ac:dyDescent="0.3">
      <c r="B19" s="6" t="s">
        <v>136</v>
      </c>
      <c r="C19" s="19">
        <f>+LINKED!C19+'NON-LINKED'!C19</f>
        <v>3498608</v>
      </c>
      <c r="D19" s="19">
        <f>+LINKED!D19+'NON-LINKED'!D19</f>
        <v>1018198</v>
      </c>
      <c r="E19" s="19">
        <f>+LINKED!E19+'NON-LINKED'!E19</f>
        <v>1018077</v>
      </c>
      <c r="F19" s="19">
        <f>+LINKED!F19+'NON-LINKED'!F19</f>
        <v>0</v>
      </c>
      <c r="G19" s="19">
        <f>+LINKED!G19+'NON-LINKED'!G19</f>
        <v>1510212</v>
      </c>
      <c r="H19" s="19">
        <f>+LINKED!H19+'NON-LINKED'!H19</f>
        <v>1489225</v>
      </c>
      <c r="I19" s="19">
        <f>+LINKED!I19+'NON-LINKED'!I19</f>
        <v>0</v>
      </c>
      <c r="J19" s="19">
        <f>+LINKED!J19+'NON-LINKED'!J19</f>
        <v>0</v>
      </c>
      <c r="K19" s="19">
        <f>+LINKED!K19+'NON-LINKED'!K19</f>
        <v>0</v>
      </c>
      <c r="L19" s="19">
        <f>+LINKED!L19+'NON-LINKED'!L19</f>
        <v>82901</v>
      </c>
      <c r="M19" s="19">
        <f>+LINKED!M19+'NON-LINKED'!M19</f>
        <v>459897</v>
      </c>
      <c r="N19" s="19">
        <f>+LINKED!N19+'NON-LINKED'!N19</f>
        <v>422640</v>
      </c>
      <c r="O19" s="19">
        <f>+LINKED!O19+'NON-LINKED'!O19</f>
        <v>0</v>
      </c>
      <c r="P19" s="19">
        <f>+LINKED!P19+'NON-LINKED'!P19</f>
        <v>0</v>
      </c>
      <c r="Q19" s="20">
        <f>+LINKED!Q19+'NON-LINKED'!Q19</f>
        <v>2907301</v>
      </c>
    </row>
    <row r="20" spans="2:17" ht="30.75" customHeight="1" x14ac:dyDescent="0.3">
      <c r="B20" s="6" t="s">
        <v>35</v>
      </c>
      <c r="C20" s="19">
        <f>+LINKED!C20+'NON-LINKED'!C20</f>
        <v>130759</v>
      </c>
      <c r="D20" s="19">
        <f>+LINKED!D20+'NON-LINKED'!D20</f>
        <v>2366</v>
      </c>
      <c r="E20" s="19">
        <f>+LINKED!E20+'NON-LINKED'!E20</f>
        <v>2366</v>
      </c>
      <c r="F20" s="19">
        <f>+LINKED!F20+'NON-LINKED'!F20</f>
        <v>0</v>
      </c>
      <c r="G20" s="19">
        <f>+LINKED!G20+'NON-LINKED'!G20</f>
        <v>51133</v>
      </c>
      <c r="H20" s="19">
        <f>+LINKED!H20+'NON-LINKED'!H20</f>
        <v>50711</v>
      </c>
      <c r="I20" s="19">
        <f>+LINKED!I20+'NON-LINKED'!I20</f>
        <v>422</v>
      </c>
      <c r="J20" s="19">
        <f>+LINKED!J20+'NON-LINKED'!J20</f>
        <v>0</v>
      </c>
      <c r="K20" s="19">
        <f>+LINKED!K20+'NON-LINKED'!K20</f>
        <v>0</v>
      </c>
      <c r="L20" s="19">
        <f>+LINKED!L20+'NON-LINKED'!L20</f>
        <v>0</v>
      </c>
      <c r="M20" s="19">
        <f>+LINKED!M20+'NON-LINKED'!M20</f>
        <v>1642</v>
      </c>
      <c r="N20" s="19">
        <f>+LINKED!N20+'NON-LINKED'!N20</f>
        <v>3785</v>
      </c>
      <c r="O20" s="19">
        <f>+LINKED!O20+'NON-LINKED'!O20</f>
        <v>0</v>
      </c>
      <c r="P20" s="19">
        <f>+LINKED!P20+'NON-LINKED'!P20</f>
        <v>0</v>
      </c>
      <c r="Q20" s="20">
        <f>+LINKED!Q20+'NON-LINKED'!Q20</f>
        <v>84135</v>
      </c>
    </row>
    <row r="21" spans="2:17" ht="30.75" customHeight="1" x14ac:dyDescent="0.3">
      <c r="B21" s="152" t="s">
        <v>191</v>
      </c>
      <c r="C21" s="19">
        <f>+LINKED!C21+'NON-LINKED'!C21</f>
        <v>315135</v>
      </c>
      <c r="D21" s="19">
        <f>+LINKED!D21+'NON-LINKED'!D21</f>
        <v>12615</v>
      </c>
      <c r="E21" s="19">
        <f>+LINKED!E21+'NON-LINKED'!E21</f>
        <v>12615</v>
      </c>
      <c r="F21" s="19">
        <f>+LINKED!F21+'NON-LINKED'!F21</f>
        <v>-8017</v>
      </c>
      <c r="G21" s="19">
        <f>+LINKED!G21+'NON-LINKED'!G21</f>
        <v>22859</v>
      </c>
      <c r="H21" s="19">
        <f>+LINKED!H21+'NON-LINKED'!H21</f>
        <v>22859</v>
      </c>
      <c r="I21" s="19">
        <f>+LINKED!I21+'NON-LINKED'!I21</f>
        <v>0</v>
      </c>
      <c r="J21" s="19">
        <f>+LINKED!J21+'NON-LINKED'!J21</f>
        <v>0</v>
      </c>
      <c r="K21" s="19">
        <f>+LINKED!K21+'NON-LINKED'!K21</f>
        <v>0</v>
      </c>
      <c r="L21" s="19">
        <f>+LINKED!L21+'NON-LINKED'!L21</f>
        <v>0</v>
      </c>
      <c r="M21" s="19">
        <f>+LINKED!M21+'NON-LINKED'!M21</f>
        <v>1656</v>
      </c>
      <c r="N21" s="19">
        <f>+LINKED!N21+'NON-LINKED'!N21</f>
        <v>0</v>
      </c>
      <c r="O21" s="19">
        <f>+LINKED!O21+'NON-LINKED'!O21</f>
        <v>0</v>
      </c>
      <c r="P21" s="19">
        <f>+LINKED!P21+'NON-LINKED'!P21</f>
        <v>0</v>
      </c>
      <c r="Q21" s="20">
        <f>+LINKED!Q21+'NON-LINKED'!Q21</f>
        <v>295219</v>
      </c>
    </row>
    <row r="22" spans="2:17" ht="30.75" customHeight="1" x14ac:dyDescent="0.3">
      <c r="B22" s="6" t="s">
        <v>59</v>
      </c>
      <c r="C22" s="19">
        <f>+LINKED!C22+'NON-LINKED'!C22</f>
        <v>6952756</v>
      </c>
      <c r="D22" s="19">
        <f>+LINKED!D22+'NON-LINKED'!D22</f>
        <v>778294</v>
      </c>
      <c r="E22" s="19">
        <f>+LINKED!E22+'NON-LINKED'!E22</f>
        <v>778294</v>
      </c>
      <c r="F22" s="19">
        <f>+LINKED!F22+'NON-LINKED'!F22</f>
        <v>0</v>
      </c>
      <c r="G22" s="19">
        <f>+LINKED!G22+'NON-LINKED'!G22</f>
        <v>1582691</v>
      </c>
      <c r="H22" s="19">
        <f>+LINKED!H22+'NON-LINKED'!H22</f>
        <v>174109</v>
      </c>
      <c r="I22" s="19">
        <f>+LINKED!I22+'NON-LINKED'!I22</f>
        <v>1408582</v>
      </c>
      <c r="J22" s="19">
        <f>+LINKED!J22+'NON-LINKED'!J22</f>
        <v>0</v>
      </c>
      <c r="K22" s="19">
        <f>+LINKED!K22+'NON-LINKED'!K22</f>
        <v>0</v>
      </c>
      <c r="L22" s="19">
        <f>+LINKED!L22+'NON-LINKED'!L22</f>
        <v>0</v>
      </c>
      <c r="M22" s="19">
        <f>+LINKED!M22+'NON-LINKED'!M22</f>
        <v>0</v>
      </c>
      <c r="N22" s="19">
        <f>+LINKED!N22+'NON-LINKED'!N22</f>
        <v>-154683</v>
      </c>
      <c r="O22" s="19">
        <f>+LINKED!O22+'NON-LINKED'!O22</f>
        <v>27311</v>
      </c>
      <c r="P22" s="19">
        <f>+LINKED!P22+'NON-LINKED'!P22</f>
        <v>0</v>
      </c>
      <c r="Q22" s="20">
        <f>+LINKED!Q22+'NON-LINKED'!Q22</f>
        <v>5966365</v>
      </c>
    </row>
    <row r="23" spans="2:17" ht="30.75" customHeight="1" x14ac:dyDescent="0.3">
      <c r="B23" s="6" t="s">
        <v>60</v>
      </c>
      <c r="C23" s="19">
        <f>+LINKED!C23+'NON-LINKED'!C23</f>
        <v>270662</v>
      </c>
      <c r="D23" s="19">
        <f>+LINKED!D23+'NON-LINKED'!D23</f>
        <v>132602</v>
      </c>
      <c r="E23" s="19">
        <f>+LINKED!E23+'NON-LINKED'!E23</f>
        <v>132602</v>
      </c>
      <c r="F23" s="19">
        <f>+LINKED!F23+'NON-LINKED'!F23</f>
        <v>0</v>
      </c>
      <c r="G23" s="19">
        <f>+LINKED!G23+'NON-LINKED'!G23</f>
        <v>20854</v>
      </c>
      <c r="H23" s="19">
        <f>+LINKED!H23+'NON-LINKED'!H23</f>
        <v>20854</v>
      </c>
      <c r="I23" s="19">
        <f>+LINKED!I23+'NON-LINKED'!I23</f>
        <v>0</v>
      </c>
      <c r="J23" s="19">
        <f>+LINKED!J23+'NON-LINKED'!J23</f>
        <v>0</v>
      </c>
      <c r="K23" s="19">
        <f>+LINKED!K23+'NON-LINKED'!K23</f>
        <v>0</v>
      </c>
      <c r="L23" s="19">
        <f>+LINKED!L23+'NON-LINKED'!L23</f>
        <v>0</v>
      </c>
      <c r="M23" s="19">
        <f>+LINKED!M23+'NON-LINKED'!M23</f>
        <v>0</v>
      </c>
      <c r="N23" s="19">
        <f>+LINKED!N23+'NON-LINKED'!N23</f>
        <v>0</v>
      </c>
      <c r="O23" s="19">
        <f>+LINKED!O23+'NON-LINKED'!O23</f>
        <v>0</v>
      </c>
      <c r="P23" s="19">
        <f>+LINKED!P23+'NON-LINKED'!P23</f>
        <v>0</v>
      </c>
      <c r="Q23" s="20">
        <f>+LINKED!Q23+'NON-LINKED'!Q23</f>
        <v>382409</v>
      </c>
    </row>
    <row r="24" spans="2:17" ht="30.75" customHeight="1" x14ac:dyDescent="0.3">
      <c r="B24" s="6" t="s">
        <v>134</v>
      </c>
      <c r="C24" s="19">
        <f>+LINKED!C24+'NON-LINKED'!C24</f>
        <v>0</v>
      </c>
      <c r="D24" s="19">
        <f>+LINKED!D24+'NON-LINKED'!D24</f>
        <v>0</v>
      </c>
      <c r="E24" s="19">
        <f>+LINKED!E24+'NON-LINKED'!E24</f>
        <v>0</v>
      </c>
      <c r="F24" s="19">
        <f>+LINKED!F24+'NON-LINKED'!F24</f>
        <v>0</v>
      </c>
      <c r="G24" s="19">
        <f>+LINKED!G24+'NON-LINKED'!G24</f>
        <v>0</v>
      </c>
      <c r="H24" s="19">
        <f>+LINKED!H24+'NON-LINKED'!H24</f>
        <v>0</v>
      </c>
      <c r="I24" s="19">
        <f>+LINKED!I24+'NON-LINKED'!I24</f>
        <v>0</v>
      </c>
      <c r="J24" s="19">
        <f>+LINKED!J24+'NON-LINKED'!J24</f>
        <v>0</v>
      </c>
      <c r="K24" s="19">
        <f>+LINKED!K24+'NON-LINKED'!K24</f>
        <v>0</v>
      </c>
      <c r="L24" s="19">
        <f>+LINKED!L24+'NON-LINKED'!L24</f>
        <v>0</v>
      </c>
      <c r="M24" s="19">
        <f>+LINKED!M24+'NON-LINKED'!M24</f>
        <v>0</v>
      </c>
      <c r="N24" s="19">
        <f>+LINKED!N24+'NON-LINKED'!N24</f>
        <v>0</v>
      </c>
      <c r="O24" s="19">
        <f>+LINKED!O24+'NON-LINKED'!O24</f>
        <v>0</v>
      </c>
      <c r="P24" s="19">
        <f>+LINKED!P24+'NON-LINKED'!P24</f>
        <v>0</v>
      </c>
      <c r="Q24" s="20">
        <f>+LINKED!Q24+'NON-LINKED'!Q24</f>
        <v>0</v>
      </c>
    </row>
    <row r="25" spans="2:17" ht="30.75" customHeight="1" x14ac:dyDescent="0.3">
      <c r="B25" s="6" t="s">
        <v>135</v>
      </c>
      <c r="C25" s="19">
        <f>+LINKED!C25+'NON-LINKED'!C25</f>
        <v>0</v>
      </c>
      <c r="D25" s="19">
        <f>+LINKED!D25+'NON-LINKED'!D25</f>
        <v>0</v>
      </c>
      <c r="E25" s="19">
        <f>+LINKED!E25+'NON-LINKED'!E25</f>
        <v>0</v>
      </c>
      <c r="F25" s="19">
        <f>+LINKED!F25+'NON-LINKED'!F25</f>
        <v>0</v>
      </c>
      <c r="G25" s="19">
        <f>+LINKED!G25+'NON-LINKED'!G25</f>
        <v>0</v>
      </c>
      <c r="H25" s="19">
        <f>+LINKED!H25+'NON-LINKED'!H25</f>
        <v>0</v>
      </c>
      <c r="I25" s="19">
        <f>+LINKED!I25+'NON-LINKED'!I25</f>
        <v>0</v>
      </c>
      <c r="J25" s="19">
        <f>+LINKED!J25+'NON-LINKED'!J25</f>
        <v>0</v>
      </c>
      <c r="K25" s="19">
        <f>+LINKED!K25+'NON-LINKED'!K25</f>
        <v>0</v>
      </c>
      <c r="L25" s="19">
        <f>+LINKED!L25+'NON-LINKED'!L25</f>
        <v>0</v>
      </c>
      <c r="M25" s="19">
        <f>+LINKED!M25+'NON-LINKED'!M25</f>
        <v>0</v>
      </c>
      <c r="N25" s="19">
        <f>+LINKED!N25+'NON-LINKED'!N25</f>
        <v>0</v>
      </c>
      <c r="O25" s="19">
        <f>+LINKED!O25+'NON-LINKED'!O25</f>
        <v>0</v>
      </c>
      <c r="P25" s="19">
        <f>+LINKED!P25+'NON-LINKED'!P25</f>
        <v>0</v>
      </c>
      <c r="Q25" s="20">
        <f>+LINKED!Q25+'NON-LINKED'!Q25</f>
        <v>0</v>
      </c>
    </row>
    <row r="26" spans="2:17" ht="30.75" customHeight="1" x14ac:dyDescent="0.3">
      <c r="B26" s="6" t="s">
        <v>149</v>
      </c>
      <c r="C26" s="19">
        <f>+LINKED!C26+'NON-LINKED'!C26</f>
        <v>4001246</v>
      </c>
      <c r="D26" s="19">
        <f>+LINKED!D26+'NON-LINKED'!D26</f>
        <v>654367</v>
      </c>
      <c r="E26" s="19">
        <f>+LINKED!E26+'NON-LINKED'!E26</f>
        <v>654270</v>
      </c>
      <c r="F26" s="19">
        <f>+LINKED!F26+'NON-LINKED'!F26</f>
        <v>0</v>
      </c>
      <c r="G26" s="19">
        <f>+LINKED!G26+'NON-LINKED'!G26</f>
        <v>1737273</v>
      </c>
      <c r="H26" s="19">
        <f>+LINKED!H26+'NON-LINKED'!H26</f>
        <v>1750255</v>
      </c>
      <c r="I26" s="19">
        <f>+LINKED!I26+'NON-LINKED'!I26</f>
        <v>0</v>
      </c>
      <c r="J26" s="19">
        <f>+LINKED!J26+'NON-LINKED'!J26</f>
        <v>0</v>
      </c>
      <c r="K26" s="19">
        <f>+LINKED!K26+'NON-LINKED'!K26</f>
        <v>0</v>
      </c>
      <c r="L26" s="19">
        <f>+LINKED!L26+'NON-LINKED'!L26</f>
        <v>-15</v>
      </c>
      <c r="M26" s="19">
        <f>+LINKED!M26+'NON-LINKED'!M26</f>
        <v>267932</v>
      </c>
      <c r="N26" s="19">
        <f>+LINKED!N26+'NON-LINKED'!N26</f>
        <v>221710</v>
      </c>
      <c r="O26" s="19">
        <f>+LINKED!O26+'NON-LINKED'!O26</f>
        <v>0</v>
      </c>
      <c r="P26" s="19">
        <f>+LINKED!P26+'NON-LINKED'!P26</f>
        <v>0</v>
      </c>
      <c r="Q26" s="20">
        <f>+LINKED!Q26+'NON-LINKED'!Q26</f>
        <v>2859054</v>
      </c>
    </row>
    <row r="27" spans="2:17" ht="30.75" customHeight="1" x14ac:dyDescent="0.3">
      <c r="B27" s="6" t="s">
        <v>61</v>
      </c>
      <c r="C27" s="19">
        <f>+LINKED!C27+'NON-LINKED'!C27</f>
        <v>150772</v>
      </c>
      <c r="D27" s="19">
        <f>+LINKED!D27+'NON-LINKED'!D27</f>
        <v>235035</v>
      </c>
      <c r="E27" s="19">
        <f>+LINKED!E27+'NON-LINKED'!E27</f>
        <v>235035</v>
      </c>
      <c r="F27" s="19">
        <f>+LINKED!F27+'NON-LINKED'!F27</f>
        <v>0</v>
      </c>
      <c r="G27" s="19">
        <f>+LINKED!G27+'NON-LINKED'!G27</f>
        <v>115213</v>
      </c>
      <c r="H27" s="19">
        <f>+LINKED!H27+'NON-LINKED'!H27</f>
        <v>115213</v>
      </c>
      <c r="I27" s="19">
        <f>+LINKED!I27+'NON-LINKED'!I27</f>
        <v>0</v>
      </c>
      <c r="J27" s="19">
        <f>+LINKED!J27+'NON-LINKED'!J27</f>
        <v>0</v>
      </c>
      <c r="K27" s="19">
        <f>+LINKED!K27+'NON-LINKED'!K27</f>
        <v>0</v>
      </c>
      <c r="L27" s="19">
        <f>+LINKED!L27+'NON-LINKED'!L27</f>
        <v>10930</v>
      </c>
      <c r="M27" s="19">
        <f>+LINKED!M27+'NON-LINKED'!M27</f>
        <v>35450</v>
      </c>
      <c r="N27" s="19">
        <f>+LINKED!N27+'NON-LINKED'!N27</f>
        <v>24812</v>
      </c>
      <c r="O27" s="19">
        <f>+LINKED!O27+'NON-LINKED'!O27</f>
        <v>0</v>
      </c>
      <c r="P27" s="19">
        <f>+LINKED!P27+'NON-LINKED'!P27</f>
        <v>0</v>
      </c>
      <c r="Q27" s="20">
        <f>+LINKED!Q27+'NON-LINKED'!Q27</f>
        <v>249026</v>
      </c>
    </row>
    <row r="28" spans="2:17" ht="30.75" customHeight="1" x14ac:dyDescent="0.3">
      <c r="B28" s="6" t="s">
        <v>62</v>
      </c>
      <c r="C28" s="19">
        <f>+LINKED!C28+'NON-LINKED'!C28</f>
        <v>0</v>
      </c>
      <c r="D28" s="19">
        <f>+LINKED!D28+'NON-LINKED'!D28</f>
        <v>0</v>
      </c>
      <c r="E28" s="19">
        <f>+LINKED!E28+'NON-LINKED'!E28</f>
        <v>0</v>
      </c>
      <c r="F28" s="19">
        <f>+LINKED!F28+'NON-LINKED'!F28</f>
        <v>0</v>
      </c>
      <c r="G28" s="19">
        <f>+LINKED!G28+'NON-LINKED'!G28</f>
        <v>0</v>
      </c>
      <c r="H28" s="19">
        <f>+LINKED!H28+'NON-LINKED'!H28</f>
        <v>0</v>
      </c>
      <c r="I28" s="19">
        <f>+LINKED!I28+'NON-LINKED'!I28</f>
        <v>0</v>
      </c>
      <c r="J28" s="19">
        <f>+LINKED!J28+'NON-LINKED'!J28</f>
        <v>0</v>
      </c>
      <c r="K28" s="19">
        <f>+LINKED!K28+'NON-LINKED'!K28</f>
        <v>0</v>
      </c>
      <c r="L28" s="19">
        <f>+LINKED!L28+'NON-LINKED'!L28</f>
        <v>0</v>
      </c>
      <c r="M28" s="19">
        <f>+LINKED!M28+'NON-LINKED'!M28</f>
        <v>0</v>
      </c>
      <c r="N28" s="19">
        <f>+LINKED!N28+'NON-LINKED'!N28</f>
        <v>0</v>
      </c>
      <c r="O28" s="19">
        <f>+LINKED!O28+'NON-LINKED'!O28</f>
        <v>0</v>
      </c>
      <c r="P28" s="19">
        <f>+LINKED!P28+'NON-LINKED'!P28</f>
        <v>0</v>
      </c>
      <c r="Q28" s="20">
        <f>+LINKED!Q28+'NON-LINKED'!Q28</f>
        <v>0</v>
      </c>
    </row>
    <row r="29" spans="2:17" ht="30.75" customHeight="1" x14ac:dyDescent="0.3">
      <c r="B29" s="6" t="s">
        <v>63</v>
      </c>
      <c r="C29" s="19">
        <f>+LINKED!C29+'NON-LINKED'!C29</f>
        <v>953293</v>
      </c>
      <c r="D29" s="19">
        <f>+LINKED!D29+'NON-LINKED'!D29</f>
        <v>33501</v>
      </c>
      <c r="E29" s="19">
        <f>+LINKED!E29+'NON-LINKED'!E29</f>
        <v>33501</v>
      </c>
      <c r="F29" s="19">
        <f>+LINKED!F29+'NON-LINKED'!F29</f>
        <v>0</v>
      </c>
      <c r="G29" s="19">
        <f>+LINKED!G29+'NON-LINKED'!G29</f>
        <v>241906</v>
      </c>
      <c r="H29" s="19">
        <f>+LINKED!H29+'NON-LINKED'!H29</f>
        <v>145510</v>
      </c>
      <c r="I29" s="19">
        <f>+LINKED!I29+'NON-LINKED'!I29</f>
        <v>89376</v>
      </c>
      <c r="J29" s="19">
        <f>+LINKED!J29+'NON-LINKED'!J29</f>
        <v>0</v>
      </c>
      <c r="K29" s="19">
        <f>+LINKED!K29+'NON-LINKED'!K29</f>
        <v>0</v>
      </c>
      <c r="L29" s="19">
        <f>+LINKED!L29+'NON-LINKED'!L29</f>
        <v>0</v>
      </c>
      <c r="M29" s="19">
        <f>+LINKED!M29+'NON-LINKED'!M29</f>
        <v>0</v>
      </c>
      <c r="N29" s="19">
        <f>+LINKED!N29+'NON-LINKED'!N29</f>
        <v>177128</v>
      </c>
      <c r="O29" s="19">
        <f>+LINKED!O29+'NON-LINKED'!O29</f>
        <v>0</v>
      </c>
      <c r="P29" s="19">
        <f>+LINKED!P29+'NON-LINKED'!P29</f>
        <v>0</v>
      </c>
      <c r="Q29" s="20">
        <f>+LINKED!Q29+'NON-LINKED'!Q29</f>
        <v>929037</v>
      </c>
    </row>
    <row r="30" spans="2:17" ht="30.75" customHeight="1" x14ac:dyDescent="0.3">
      <c r="B30" s="58" t="s">
        <v>45</v>
      </c>
      <c r="C30" s="59">
        <f t="shared" ref="C30:Q30" si="0">SUM(C6:C29)</f>
        <v>18744763</v>
      </c>
      <c r="D30" s="59">
        <f t="shared" si="0"/>
        <v>3950394</v>
      </c>
      <c r="E30" s="59">
        <f t="shared" si="0"/>
        <v>3950176</v>
      </c>
      <c r="F30" s="59">
        <f t="shared" si="0"/>
        <v>-8017</v>
      </c>
      <c r="G30" s="59">
        <f t="shared" si="0"/>
        <v>6180931</v>
      </c>
      <c r="H30" s="59">
        <f t="shared" si="0"/>
        <v>4262462</v>
      </c>
      <c r="I30" s="59">
        <f t="shared" si="0"/>
        <v>1718908</v>
      </c>
      <c r="J30" s="59">
        <f t="shared" si="0"/>
        <v>149202</v>
      </c>
      <c r="K30" s="59">
        <f t="shared" si="0"/>
        <v>0</v>
      </c>
      <c r="L30" s="59">
        <f t="shared" si="0"/>
        <v>125918</v>
      </c>
      <c r="M30" s="59">
        <f t="shared" si="0"/>
        <v>849029</v>
      </c>
      <c r="N30" s="59">
        <f t="shared" si="0"/>
        <v>651443</v>
      </c>
      <c r="O30" s="59">
        <f t="shared" si="0"/>
        <v>27311</v>
      </c>
      <c r="P30" s="59">
        <f t="shared" si="0"/>
        <v>203720</v>
      </c>
      <c r="Q30" s="59">
        <f t="shared" si="0"/>
        <v>16001816</v>
      </c>
    </row>
    <row r="31" spans="2:17" ht="30.75" customHeight="1" x14ac:dyDescent="0.3">
      <c r="B31" s="257" t="s">
        <v>46</v>
      </c>
      <c r="C31" s="258"/>
      <c r="D31" s="258"/>
      <c r="E31" s="258"/>
      <c r="F31" s="258"/>
      <c r="G31" s="258"/>
      <c r="H31" s="258"/>
      <c r="I31" s="258"/>
      <c r="J31" s="258"/>
      <c r="K31" s="258"/>
      <c r="L31" s="258"/>
      <c r="M31" s="258"/>
      <c r="N31" s="258"/>
      <c r="O31" s="258"/>
      <c r="P31" s="258"/>
      <c r="Q31" s="259"/>
    </row>
    <row r="32" spans="2:17" ht="30.75" customHeight="1" x14ac:dyDescent="0.3">
      <c r="B32" s="6" t="s">
        <v>47</v>
      </c>
      <c r="C32" s="19">
        <f>+LINKED!C32+'NON-LINKED'!C32</f>
        <v>0</v>
      </c>
      <c r="D32" s="19">
        <f>+LINKED!D32+'NON-LINKED'!D32</f>
        <v>0</v>
      </c>
      <c r="E32" s="19">
        <f>+LINKED!E32+'NON-LINKED'!E32</f>
        <v>0</v>
      </c>
      <c r="F32" s="19">
        <f>+LINKED!F32+'NON-LINKED'!F32</f>
        <v>0</v>
      </c>
      <c r="G32" s="19">
        <f>+LINKED!G32+'NON-LINKED'!G32</f>
        <v>0</v>
      </c>
      <c r="H32" s="19">
        <f>+LINKED!H32+'NON-LINKED'!H32</f>
        <v>0</v>
      </c>
      <c r="I32" s="19">
        <f>+LINKED!I32+'NON-LINKED'!I32</f>
        <v>0</v>
      </c>
      <c r="J32" s="19">
        <f>+LINKED!J32+'NON-LINKED'!J32</f>
        <v>0</v>
      </c>
      <c r="K32" s="19">
        <f>+LINKED!K32+'NON-LINKED'!K32</f>
        <v>0</v>
      </c>
      <c r="L32" s="19">
        <f>+LINKED!L32+'NON-LINKED'!L32</f>
        <v>0</v>
      </c>
      <c r="M32" s="19">
        <f>+LINKED!M32+'NON-LINKED'!M32</f>
        <v>0</v>
      </c>
      <c r="N32" s="19">
        <f>+LINKED!N32+'NON-LINKED'!N32</f>
        <v>0</v>
      </c>
      <c r="O32" s="19">
        <f>+LINKED!O32+'NON-LINKED'!O32</f>
        <v>0</v>
      </c>
      <c r="P32" s="19">
        <f>+LINKED!P32+'NON-LINKED'!P32</f>
        <v>0</v>
      </c>
      <c r="Q32" s="20">
        <f>+LINKED!Q32+'NON-LINKED'!Q32</f>
        <v>0</v>
      </c>
    </row>
    <row r="33" spans="2:17" ht="30.75" customHeight="1" x14ac:dyDescent="0.3">
      <c r="B33" s="6" t="s">
        <v>78</v>
      </c>
      <c r="C33" s="19">
        <f>+LINKED!C33+'NON-LINKED'!C33</f>
        <v>0</v>
      </c>
      <c r="D33" s="19">
        <f>+LINKED!D33+'NON-LINKED'!D33</f>
        <v>0</v>
      </c>
      <c r="E33" s="19">
        <f>+LINKED!E33+'NON-LINKED'!E33</f>
        <v>0</v>
      </c>
      <c r="F33" s="19">
        <f>+LINKED!F33+'NON-LINKED'!F33</f>
        <v>0</v>
      </c>
      <c r="G33" s="19">
        <f>+LINKED!G33+'NON-LINKED'!G33</f>
        <v>0</v>
      </c>
      <c r="H33" s="19">
        <f>+LINKED!H33+'NON-LINKED'!H33</f>
        <v>0</v>
      </c>
      <c r="I33" s="19">
        <f>+LINKED!I33+'NON-LINKED'!I33</f>
        <v>0</v>
      </c>
      <c r="J33" s="19">
        <f>+LINKED!J33+'NON-LINKED'!J33</f>
        <v>0</v>
      </c>
      <c r="K33" s="19">
        <f>+LINKED!K33+'NON-LINKED'!K33</f>
        <v>0</v>
      </c>
      <c r="L33" s="19">
        <f>+LINKED!L33+'NON-LINKED'!L33</f>
        <v>0</v>
      </c>
      <c r="M33" s="19">
        <f>+LINKED!M33+'NON-LINKED'!M33</f>
        <v>0</v>
      </c>
      <c r="N33" s="19">
        <f>+LINKED!N33+'NON-LINKED'!N33</f>
        <v>0</v>
      </c>
      <c r="O33" s="19">
        <f>+LINKED!O33+'NON-LINKED'!O33</f>
        <v>0</v>
      </c>
      <c r="P33" s="19">
        <f>+LINKED!P33+'NON-LINKED'!P33</f>
        <v>0</v>
      </c>
      <c r="Q33" s="20">
        <f>+LINKED!Q33+'NON-LINKED'!Q33</f>
        <v>0</v>
      </c>
    </row>
    <row r="34" spans="2:17" ht="30.75" customHeight="1" x14ac:dyDescent="0.3">
      <c r="B34" s="6" t="s">
        <v>48</v>
      </c>
      <c r="C34" s="19">
        <f>+LINKED!C34+'NON-LINKED'!C34</f>
        <v>0</v>
      </c>
      <c r="D34" s="19">
        <f>+LINKED!D34+'NON-LINKED'!D34</f>
        <v>0</v>
      </c>
      <c r="E34" s="19">
        <f>+LINKED!E34+'NON-LINKED'!E34</f>
        <v>0</v>
      </c>
      <c r="F34" s="19">
        <f>+LINKED!F34+'NON-LINKED'!F34</f>
        <v>0</v>
      </c>
      <c r="G34" s="19">
        <f>+LINKED!G34+'NON-LINKED'!G34</f>
        <v>0</v>
      </c>
      <c r="H34" s="19">
        <f>+LINKED!H34+'NON-LINKED'!H34</f>
        <v>0</v>
      </c>
      <c r="I34" s="19">
        <f>+LINKED!I34+'NON-LINKED'!I34</f>
        <v>0</v>
      </c>
      <c r="J34" s="19">
        <f>+LINKED!J34+'NON-LINKED'!J34</f>
        <v>0</v>
      </c>
      <c r="K34" s="19">
        <f>+LINKED!K34+'NON-LINKED'!K34</f>
        <v>0</v>
      </c>
      <c r="L34" s="19">
        <f>+LINKED!L34+'NON-LINKED'!L34</f>
        <v>0</v>
      </c>
      <c r="M34" s="19">
        <f>+LINKED!M34+'NON-LINKED'!M34</f>
        <v>0</v>
      </c>
      <c r="N34" s="19">
        <f>+LINKED!N34+'NON-LINKED'!N34</f>
        <v>0</v>
      </c>
      <c r="O34" s="19">
        <f>+LINKED!O34+'NON-LINKED'!O34</f>
        <v>0</v>
      </c>
      <c r="P34" s="19">
        <f>+LINKED!P34+'NON-LINKED'!P34</f>
        <v>0</v>
      </c>
      <c r="Q34" s="20">
        <f>+LINKED!Q34+'NON-LINKED'!Q34</f>
        <v>0</v>
      </c>
    </row>
    <row r="35" spans="2:17" ht="30.75" customHeight="1" x14ac:dyDescent="0.3">
      <c r="B35" s="58" t="s">
        <v>45</v>
      </c>
      <c r="C35" s="59">
        <f>SUM(C32:C34)</f>
        <v>0</v>
      </c>
      <c r="D35" s="59">
        <f t="shared" ref="D35:Q35" si="1">SUM(D32:D34)</f>
        <v>0</v>
      </c>
      <c r="E35" s="59">
        <f t="shared" si="1"/>
        <v>0</v>
      </c>
      <c r="F35" s="59">
        <f t="shared" si="1"/>
        <v>0</v>
      </c>
      <c r="G35" s="59">
        <f t="shared" si="1"/>
        <v>0</v>
      </c>
      <c r="H35" s="59">
        <f t="shared" si="1"/>
        <v>0</v>
      </c>
      <c r="I35" s="59">
        <f t="shared" si="1"/>
        <v>0</v>
      </c>
      <c r="J35" s="59">
        <f t="shared" si="1"/>
        <v>0</v>
      </c>
      <c r="K35" s="59">
        <f t="shared" si="1"/>
        <v>0</v>
      </c>
      <c r="L35" s="59">
        <f t="shared" si="1"/>
        <v>0</v>
      </c>
      <c r="M35" s="59">
        <f t="shared" si="1"/>
        <v>0</v>
      </c>
      <c r="N35" s="59">
        <f t="shared" si="1"/>
        <v>0</v>
      </c>
      <c r="O35" s="59">
        <f t="shared" si="1"/>
        <v>0</v>
      </c>
      <c r="P35" s="59">
        <f t="shared" si="1"/>
        <v>0</v>
      </c>
      <c r="Q35" s="59">
        <f t="shared" si="1"/>
        <v>0</v>
      </c>
    </row>
    <row r="36" spans="2:17" x14ac:dyDescent="0.3">
      <c r="B36" s="261" t="s">
        <v>50</v>
      </c>
      <c r="C36" s="261"/>
      <c r="D36" s="261"/>
      <c r="E36" s="261"/>
      <c r="F36" s="261"/>
      <c r="G36" s="261"/>
      <c r="H36" s="261"/>
      <c r="I36" s="261"/>
      <c r="J36" s="261"/>
      <c r="K36" s="261"/>
      <c r="L36" s="261"/>
      <c r="M36" s="261"/>
      <c r="N36" s="261"/>
      <c r="O36" s="261"/>
      <c r="P36" s="261"/>
      <c r="Q36" s="261"/>
    </row>
    <row r="37" spans="2:17" x14ac:dyDescent="0.3">
      <c r="Q37" s="153"/>
    </row>
    <row r="38" spans="2:17" x14ac:dyDescent="0.3">
      <c r="C38" s="16"/>
      <c r="D38" s="16"/>
      <c r="E38" s="16"/>
      <c r="F38" s="16"/>
      <c r="G38" s="16"/>
      <c r="H38" s="16"/>
      <c r="I38" s="16"/>
      <c r="J38" s="16"/>
      <c r="K38" s="16"/>
      <c r="L38" s="16"/>
      <c r="M38" s="16"/>
      <c r="N38" s="16"/>
      <c r="O38" s="16"/>
      <c r="P38" s="16"/>
      <c r="Q38" s="18"/>
    </row>
    <row r="41" spans="2:17" x14ac:dyDescent="0.3">
      <c r="Q41" s="155"/>
    </row>
  </sheetData>
  <sheetProtection algorithmName="SHA-512" hashValue="KwGtN8jFNcK2xMU/8qR9xthZ4vKahbyGHV1lJq8oaPqfQC71AmUUFdgSTf4XtRSdrX7qke3SBHhn3ytPBPLCHQ==" saltValue="735X11NhhfknB7rVeXsHWw==" spinCount="100000" sheet="1" objects="1" scenarios="1"/>
  <mergeCells count="4">
    <mergeCell ref="B3:Q3"/>
    <mergeCell ref="B5:Q5"/>
    <mergeCell ref="B31:Q31"/>
    <mergeCell ref="B36:Q36"/>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92D050"/>
  </sheetPr>
  <dimension ref="B1:R38"/>
  <sheetViews>
    <sheetView topLeftCell="J22" workbookViewId="0">
      <selection activeCell="C6" sqref="C6:Q29"/>
    </sheetView>
  </sheetViews>
  <sheetFormatPr defaultColWidth="14.36328125" defaultRowHeight="14" x14ac:dyDescent="0.3"/>
  <cols>
    <col min="1" max="1" width="9.6328125" style="185" customWidth="1"/>
    <col min="2" max="2" width="43.54296875" style="185" customWidth="1"/>
    <col min="3" max="16" width="17.90625" style="185" customWidth="1"/>
    <col min="17" max="17" width="17.90625" style="186" customWidth="1"/>
    <col min="18" max="256" width="14.36328125" style="185"/>
    <col min="257" max="257" width="9.6328125" style="185" customWidth="1"/>
    <col min="258" max="258" width="43.54296875" style="185" customWidth="1"/>
    <col min="259" max="273" width="17.90625" style="185" customWidth="1"/>
    <col min="274" max="512" width="14.36328125" style="185"/>
    <col min="513" max="513" width="9.6328125" style="185" customWidth="1"/>
    <col min="514" max="514" width="43.54296875" style="185" customWidth="1"/>
    <col min="515" max="529" width="17.90625" style="185" customWidth="1"/>
    <col min="530" max="768" width="14.36328125" style="185"/>
    <col min="769" max="769" width="9.6328125" style="185" customWidth="1"/>
    <col min="770" max="770" width="43.54296875" style="185" customWidth="1"/>
    <col min="771" max="785" width="17.90625" style="185" customWidth="1"/>
    <col min="786" max="1024" width="14.36328125" style="185"/>
    <col min="1025" max="1025" width="9.6328125" style="185" customWidth="1"/>
    <col min="1026" max="1026" width="43.54296875" style="185" customWidth="1"/>
    <col min="1027" max="1041" width="17.90625" style="185" customWidth="1"/>
    <col min="1042" max="1280" width="14.36328125" style="185"/>
    <col min="1281" max="1281" width="9.6328125" style="185" customWidth="1"/>
    <col min="1282" max="1282" width="43.54296875" style="185" customWidth="1"/>
    <col min="1283" max="1297" width="17.90625" style="185" customWidth="1"/>
    <col min="1298" max="1536" width="14.36328125" style="185"/>
    <col min="1537" max="1537" width="9.6328125" style="185" customWidth="1"/>
    <col min="1538" max="1538" width="43.54296875" style="185" customWidth="1"/>
    <col min="1539" max="1553" width="17.90625" style="185" customWidth="1"/>
    <col min="1554" max="1792" width="14.36328125" style="185"/>
    <col min="1793" max="1793" width="9.6328125" style="185" customWidth="1"/>
    <col min="1794" max="1794" width="43.54296875" style="185" customWidth="1"/>
    <col min="1795" max="1809" width="17.90625" style="185" customWidth="1"/>
    <col min="1810" max="2048" width="14.36328125" style="185"/>
    <col min="2049" max="2049" width="9.6328125" style="185" customWidth="1"/>
    <col min="2050" max="2050" width="43.54296875" style="185" customWidth="1"/>
    <col min="2051" max="2065" width="17.90625" style="185" customWidth="1"/>
    <col min="2066" max="2304" width="14.36328125" style="185"/>
    <col min="2305" max="2305" width="9.6328125" style="185" customWidth="1"/>
    <col min="2306" max="2306" width="43.54296875" style="185" customWidth="1"/>
    <col min="2307" max="2321" width="17.90625" style="185" customWidth="1"/>
    <col min="2322" max="2560" width="14.36328125" style="185"/>
    <col min="2561" max="2561" width="9.6328125" style="185" customWidth="1"/>
    <col min="2562" max="2562" width="43.54296875" style="185" customWidth="1"/>
    <col min="2563" max="2577" width="17.90625" style="185" customWidth="1"/>
    <col min="2578" max="2816" width="14.36328125" style="185"/>
    <col min="2817" max="2817" width="9.6328125" style="185" customWidth="1"/>
    <col min="2818" max="2818" width="43.54296875" style="185" customWidth="1"/>
    <col min="2819" max="2833" width="17.90625" style="185" customWidth="1"/>
    <col min="2834" max="3072" width="14.36328125" style="185"/>
    <col min="3073" max="3073" width="9.6328125" style="185" customWidth="1"/>
    <col min="3074" max="3074" width="43.54296875" style="185" customWidth="1"/>
    <col min="3075" max="3089" width="17.90625" style="185" customWidth="1"/>
    <col min="3090" max="3328" width="14.36328125" style="185"/>
    <col min="3329" max="3329" width="9.6328125" style="185" customWidth="1"/>
    <col min="3330" max="3330" width="43.54296875" style="185" customWidth="1"/>
    <col min="3331" max="3345" width="17.90625" style="185" customWidth="1"/>
    <col min="3346" max="3584" width="14.36328125" style="185"/>
    <col min="3585" max="3585" width="9.6328125" style="185" customWidth="1"/>
    <col min="3586" max="3586" width="43.54296875" style="185" customWidth="1"/>
    <col min="3587" max="3601" width="17.90625" style="185" customWidth="1"/>
    <col min="3602" max="3840" width="14.36328125" style="185"/>
    <col min="3841" max="3841" width="9.6328125" style="185" customWidth="1"/>
    <col min="3842" max="3842" width="43.54296875" style="185" customWidth="1"/>
    <col min="3843" max="3857" width="17.90625" style="185" customWidth="1"/>
    <col min="3858" max="4096" width="14.36328125" style="185"/>
    <col min="4097" max="4097" width="9.6328125" style="185" customWidth="1"/>
    <col min="4098" max="4098" width="43.54296875" style="185" customWidth="1"/>
    <col min="4099" max="4113" width="17.90625" style="185" customWidth="1"/>
    <col min="4114" max="4352" width="14.36328125" style="185"/>
    <col min="4353" max="4353" width="9.6328125" style="185" customWidth="1"/>
    <col min="4354" max="4354" width="43.54296875" style="185" customWidth="1"/>
    <col min="4355" max="4369" width="17.90625" style="185" customWidth="1"/>
    <col min="4370" max="4608" width="14.36328125" style="185"/>
    <col min="4609" max="4609" width="9.6328125" style="185" customWidth="1"/>
    <col min="4610" max="4610" width="43.54296875" style="185" customWidth="1"/>
    <col min="4611" max="4625" width="17.90625" style="185" customWidth="1"/>
    <col min="4626" max="4864" width="14.36328125" style="185"/>
    <col min="4865" max="4865" width="9.6328125" style="185" customWidth="1"/>
    <col min="4866" max="4866" width="43.54296875" style="185" customWidth="1"/>
    <col min="4867" max="4881" width="17.90625" style="185" customWidth="1"/>
    <col min="4882" max="5120" width="14.36328125" style="185"/>
    <col min="5121" max="5121" width="9.6328125" style="185" customWidth="1"/>
    <col min="5122" max="5122" width="43.54296875" style="185" customWidth="1"/>
    <col min="5123" max="5137" width="17.90625" style="185" customWidth="1"/>
    <col min="5138" max="5376" width="14.36328125" style="185"/>
    <col min="5377" max="5377" width="9.6328125" style="185" customWidth="1"/>
    <col min="5378" max="5378" width="43.54296875" style="185" customWidth="1"/>
    <col min="5379" max="5393" width="17.90625" style="185" customWidth="1"/>
    <col min="5394" max="5632" width="14.36328125" style="185"/>
    <col min="5633" max="5633" width="9.6328125" style="185" customWidth="1"/>
    <col min="5634" max="5634" width="43.54296875" style="185" customWidth="1"/>
    <col min="5635" max="5649" width="17.90625" style="185" customWidth="1"/>
    <col min="5650" max="5888" width="14.36328125" style="185"/>
    <col min="5889" max="5889" width="9.6328125" style="185" customWidth="1"/>
    <col min="5890" max="5890" width="43.54296875" style="185" customWidth="1"/>
    <col min="5891" max="5905" width="17.90625" style="185" customWidth="1"/>
    <col min="5906" max="6144" width="14.36328125" style="185"/>
    <col min="6145" max="6145" width="9.6328125" style="185" customWidth="1"/>
    <col min="6146" max="6146" width="43.54296875" style="185" customWidth="1"/>
    <col min="6147" max="6161" width="17.90625" style="185" customWidth="1"/>
    <col min="6162" max="6400" width="14.36328125" style="185"/>
    <col min="6401" max="6401" width="9.6328125" style="185" customWidth="1"/>
    <col min="6402" max="6402" width="43.54296875" style="185" customWidth="1"/>
    <col min="6403" max="6417" width="17.90625" style="185" customWidth="1"/>
    <col min="6418" max="6656" width="14.36328125" style="185"/>
    <col min="6657" max="6657" width="9.6328125" style="185" customWidth="1"/>
    <col min="6658" max="6658" width="43.54296875" style="185" customWidth="1"/>
    <col min="6659" max="6673" width="17.90625" style="185" customWidth="1"/>
    <col min="6674" max="6912" width="14.36328125" style="185"/>
    <col min="6913" max="6913" width="9.6328125" style="185" customWidth="1"/>
    <col min="6914" max="6914" width="43.54296875" style="185" customWidth="1"/>
    <col min="6915" max="6929" width="17.90625" style="185" customWidth="1"/>
    <col min="6930" max="7168" width="14.36328125" style="185"/>
    <col min="7169" max="7169" width="9.6328125" style="185" customWidth="1"/>
    <col min="7170" max="7170" width="43.54296875" style="185" customWidth="1"/>
    <col min="7171" max="7185" width="17.90625" style="185" customWidth="1"/>
    <col min="7186" max="7424" width="14.36328125" style="185"/>
    <col min="7425" max="7425" width="9.6328125" style="185" customWidth="1"/>
    <col min="7426" max="7426" width="43.54296875" style="185" customWidth="1"/>
    <col min="7427" max="7441" width="17.90625" style="185" customWidth="1"/>
    <col min="7442" max="7680" width="14.36328125" style="185"/>
    <col min="7681" max="7681" width="9.6328125" style="185" customWidth="1"/>
    <col min="7682" max="7682" width="43.54296875" style="185" customWidth="1"/>
    <col min="7683" max="7697" width="17.90625" style="185" customWidth="1"/>
    <col min="7698" max="7936" width="14.36328125" style="185"/>
    <col min="7937" max="7937" width="9.6328125" style="185" customWidth="1"/>
    <col min="7938" max="7938" width="43.54296875" style="185" customWidth="1"/>
    <col min="7939" max="7953" width="17.90625" style="185" customWidth="1"/>
    <col min="7954" max="8192" width="14.36328125" style="185"/>
    <col min="8193" max="8193" width="9.6328125" style="185" customWidth="1"/>
    <col min="8194" max="8194" width="43.54296875" style="185" customWidth="1"/>
    <col min="8195" max="8209" width="17.90625" style="185" customWidth="1"/>
    <col min="8210" max="8448" width="14.36328125" style="185"/>
    <col min="8449" max="8449" width="9.6328125" style="185" customWidth="1"/>
    <col min="8450" max="8450" width="43.54296875" style="185" customWidth="1"/>
    <col min="8451" max="8465" width="17.90625" style="185" customWidth="1"/>
    <col min="8466" max="8704" width="14.36328125" style="185"/>
    <col min="8705" max="8705" width="9.6328125" style="185" customWidth="1"/>
    <col min="8706" max="8706" width="43.54296875" style="185" customWidth="1"/>
    <col min="8707" max="8721" width="17.90625" style="185" customWidth="1"/>
    <col min="8722" max="8960" width="14.36328125" style="185"/>
    <col min="8961" max="8961" width="9.6328125" style="185" customWidth="1"/>
    <col min="8962" max="8962" width="43.54296875" style="185" customWidth="1"/>
    <col min="8963" max="8977" width="17.90625" style="185" customWidth="1"/>
    <col min="8978" max="9216" width="14.36328125" style="185"/>
    <col min="9217" max="9217" width="9.6328125" style="185" customWidth="1"/>
    <col min="9218" max="9218" width="43.54296875" style="185" customWidth="1"/>
    <col min="9219" max="9233" width="17.90625" style="185" customWidth="1"/>
    <col min="9234" max="9472" width="14.36328125" style="185"/>
    <col min="9473" max="9473" width="9.6328125" style="185" customWidth="1"/>
    <col min="9474" max="9474" width="43.54296875" style="185" customWidth="1"/>
    <col min="9475" max="9489" width="17.90625" style="185" customWidth="1"/>
    <col min="9490" max="9728" width="14.36328125" style="185"/>
    <col min="9729" max="9729" width="9.6328125" style="185" customWidth="1"/>
    <col min="9730" max="9730" width="43.54296875" style="185" customWidth="1"/>
    <col min="9731" max="9745" width="17.90625" style="185" customWidth="1"/>
    <col min="9746" max="9984" width="14.36328125" style="185"/>
    <col min="9985" max="9985" width="9.6328125" style="185" customWidth="1"/>
    <col min="9986" max="9986" width="43.54296875" style="185" customWidth="1"/>
    <col min="9987" max="10001" width="17.90625" style="185" customWidth="1"/>
    <col min="10002" max="10240" width="14.36328125" style="185"/>
    <col min="10241" max="10241" width="9.6328125" style="185" customWidth="1"/>
    <col min="10242" max="10242" width="43.54296875" style="185" customWidth="1"/>
    <col min="10243" max="10257" width="17.90625" style="185" customWidth="1"/>
    <col min="10258" max="10496" width="14.36328125" style="185"/>
    <col min="10497" max="10497" width="9.6328125" style="185" customWidth="1"/>
    <col min="10498" max="10498" width="43.54296875" style="185" customWidth="1"/>
    <col min="10499" max="10513" width="17.90625" style="185" customWidth="1"/>
    <col min="10514" max="10752" width="14.36328125" style="185"/>
    <col min="10753" max="10753" width="9.6328125" style="185" customWidth="1"/>
    <col min="10754" max="10754" width="43.54296875" style="185" customWidth="1"/>
    <col min="10755" max="10769" width="17.90625" style="185" customWidth="1"/>
    <col min="10770" max="11008" width="14.36328125" style="185"/>
    <col min="11009" max="11009" width="9.6328125" style="185" customWidth="1"/>
    <col min="11010" max="11010" width="43.54296875" style="185" customWidth="1"/>
    <col min="11011" max="11025" width="17.90625" style="185" customWidth="1"/>
    <col min="11026" max="11264" width="14.36328125" style="185"/>
    <col min="11265" max="11265" width="9.6328125" style="185" customWidth="1"/>
    <col min="11266" max="11266" width="43.54296875" style="185" customWidth="1"/>
    <col min="11267" max="11281" width="17.90625" style="185" customWidth="1"/>
    <col min="11282" max="11520" width="14.36328125" style="185"/>
    <col min="11521" max="11521" width="9.6328125" style="185" customWidth="1"/>
    <col min="11522" max="11522" width="43.54296875" style="185" customWidth="1"/>
    <col min="11523" max="11537" width="17.90625" style="185" customWidth="1"/>
    <col min="11538" max="11776" width="14.36328125" style="185"/>
    <col min="11777" max="11777" width="9.6328125" style="185" customWidth="1"/>
    <col min="11778" max="11778" width="43.54296875" style="185" customWidth="1"/>
    <col min="11779" max="11793" width="17.90625" style="185" customWidth="1"/>
    <col min="11794" max="12032" width="14.36328125" style="185"/>
    <col min="12033" max="12033" width="9.6328125" style="185" customWidth="1"/>
    <col min="12034" max="12034" width="43.54296875" style="185" customWidth="1"/>
    <col min="12035" max="12049" width="17.90625" style="185" customWidth="1"/>
    <col min="12050" max="12288" width="14.36328125" style="185"/>
    <col min="12289" max="12289" width="9.6328125" style="185" customWidth="1"/>
    <col min="12290" max="12290" width="43.54296875" style="185" customWidth="1"/>
    <col min="12291" max="12305" width="17.90625" style="185" customWidth="1"/>
    <col min="12306" max="12544" width="14.36328125" style="185"/>
    <col min="12545" max="12545" width="9.6328125" style="185" customWidth="1"/>
    <col min="12546" max="12546" width="43.54296875" style="185" customWidth="1"/>
    <col min="12547" max="12561" width="17.90625" style="185" customWidth="1"/>
    <col min="12562" max="12800" width="14.36328125" style="185"/>
    <col min="12801" max="12801" width="9.6328125" style="185" customWidth="1"/>
    <col min="12802" max="12802" width="43.54296875" style="185" customWidth="1"/>
    <col min="12803" max="12817" width="17.90625" style="185" customWidth="1"/>
    <col min="12818" max="13056" width="14.36328125" style="185"/>
    <col min="13057" max="13057" width="9.6328125" style="185" customWidth="1"/>
    <col min="13058" max="13058" width="43.54296875" style="185" customWidth="1"/>
    <col min="13059" max="13073" width="17.90625" style="185" customWidth="1"/>
    <col min="13074" max="13312" width="14.36328125" style="185"/>
    <col min="13313" max="13313" width="9.6328125" style="185" customWidth="1"/>
    <col min="13314" max="13314" width="43.54296875" style="185" customWidth="1"/>
    <col min="13315" max="13329" width="17.90625" style="185" customWidth="1"/>
    <col min="13330" max="13568" width="14.36328125" style="185"/>
    <col min="13569" max="13569" width="9.6328125" style="185" customWidth="1"/>
    <col min="13570" max="13570" width="43.54296875" style="185" customWidth="1"/>
    <col min="13571" max="13585" width="17.90625" style="185" customWidth="1"/>
    <col min="13586" max="13824" width="14.36328125" style="185"/>
    <col min="13825" max="13825" width="9.6328125" style="185" customWidth="1"/>
    <col min="13826" max="13826" width="43.54296875" style="185" customWidth="1"/>
    <col min="13827" max="13841" width="17.90625" style="185" customWidth="1"/>
    <col min="13842" max="14080" width="14.36328125" style="185"/>
    <col min="14081" max="14081" width="9.6328125" style="185" customWidth="1"/>
    <col min="14082" max="14082" width="43.54296875" style="185" customWidth="1"/>
    <col min="14083" max="14097" width="17.90625" style="185" customWidth="1"/>
    <col min="14098" max="14336" width="14.36328125" style="185"/>
    <col min="14337" max="14337" width="9.6328125" style="185" customWidth="1"/>
    <col min="14338" max="14338" width="43.54296875" style="185" customWidth="1"/>
    <col min="14339" max="14353" width="17.90625" style="185" customWidth="1"/>
    <col min="14354" max="14592" width="14.36328125" style="185"/>
    <col min="14593" max="14593" width="9.6328125" style="185" customWidth="1"/>
    <col min="14594" max="14594" width="43.54296875" style="185" customWidth="1"/>
    <col min="14595" max="14609" width="17.90625" style="185" customWidth="1"/>
    <col min="14610" max="14848" width="14.36328125" style="185"/>
    <col min="14849" max="14849" width="9.6328125" style="185" customWidth="1"/>
    <col min="14850" max="14850" width="43.54296875" style="185" customWidth="1"/>
    <col min="14851" max="14865" width="17.90625" style="185" customWidth="1"/>
    <col min="14866" max="15104" width="14.36328125" style="185"/>
    <col min="15105" max="15105" width="9.6328125" style="185" customWidth="1"/>
    <col min="15106" max="15106" width="43.54296875" style="185" customWidth="1"/>
    <col min="15107" max="15121" width="17.90625" style="185" customWidth="1"/>
    <col min="15122" max="15360" width="14.36328125" style="185"/>
    <col min="15361" max="15361" width="9.6328125" style="185" customWidth="1"/>
    <col min="15362" max="15362" width="43.54296875" style="185" customWidth="1"/>
    <col min="15363" max="15377" width="17.90625" style="185" customWidth="1"/>
    <col min="15378" max="15616" width="14.36328125" style="185"/>
    <col min="15617" max="15617" width="9.6328125" style="185" customWidth="1"/>
    <col min="15618" max="15618" width="43.54296875" style="185" customWidth="1"/>
    <col min="15619" max="15633" width="17.90625" style="185" customWidth="1"/>
    <col min="15634" max="15872" width="14.36328125" style="185"/>
    <col min="15873" max="15873" width="9.6328125" style="185" customWidth="1"/>
    <col min="15874" max="15874" width="43.54296875" style="185" customWidth="1"/>
    <col min="15875" max="15889" width="17.90625" style="185" customWidth="1"/>
    <col min="15890" max="16128" width="14.36328125" style="185"/>
    <col min="16129" max="16129" width="9.6328125" style="185" customWidth="1"/>
    <col min="16130" max="16130" width="43.54296875" style="185" customWidth="1"/>
    <col min="16131" max="16145" width="17.90625" style="185" customWidth="1"/>
    <col min="16146" max="16384" width="14.36328125" style="185"/>
  </cols>
  <sheetData>
    <row r="1" spans="2:17" ht="15.75" customHeight="1" x14ac:dyDescent="0.3"/>
    <row r="2" spans="2:17" ht="15.75" customHeight="1" x14ac:dyDescent="0.3"/>
    <row r="3" spans="2:17" ht="18.75" customHeight="1" x14ac:dyDescent="0.3">
      <c r="B3" s="266" t="s">
        <v>294</v>
      </c>
      <c r="C3" s="266"/>
      <c r="D3" s="266"/>
      <c r="E3" s="266"/>
      <c r="F3" s="266"/>
      <c r="G3" s="266"/>
      <c r="H3" s="266"/>
      <c r="I3" s="266"/>
      <c r="J3" s="266"/>
      <c r="K3" s="266"/>
      <c r="L3" s="266"/>
      <c r="M3" s="266"/>
      <c r="N3" s="266"/>
      <c r="O3" s="266"/>
      <c r="P3" s="266"/>
      <c r="Q3" s="266"/>
    </row>
    <row r="4" spans="2:17" s="191" customFormat="1" ht="15.75" customHeight="1" x14ac:dyDescent="0.3">
      <c r="B4" s="187" t="s">
        <v>0</v>
      </c>
      <c r="C4" s="188" t="s">
        <v>65</v>
      </c>
      <c r="D4" s="188" t="s">
        <v>66</v>
      </c>
      <c r="E4" s="188" t="s">
        <v>67</v>
      </c>
      <c r="F4" s="188" t="s">
        <v>68</v>
      </c>
      <c r="G4" s="188" t="s">
        <v>69</v>
      </c>
      <c r="H4" s="188" t="s">
        <v>86</v>
      </c>
      <c r="I4" s="189" t="s">
        <v>70</v>
      </c>
      <c r="J4" s="188" t="s">
        <v>71</v>
      </c>
      <c r="K4" s="190" t="s">
        <v>72</v>
      </c>
      <c r="L4" s="190" t="s">
        <v>73</v>
      </c>
      <c r="M4" s="190" t="s">
        <v>74</v>
      </c>
      <c r="N4" s="190" t="s">
        <v>2</v>
      </c>
      <c r="O4" s="190" t="s">
        <v>75</v>
      </c>
      <c r="P4" s="190" t="s">
        <v>76</v>
      </c>
      <c r="Q4" s="190" t="s">
        <v>77</v>
      </c>
    </row>
    <row r="5" spans="2:17" ht="15" customHeight="1" x14ac:dyDescent="0.3">
      <c r="B5" s="267" t="s">
        <v>16</v>
      </c>
      <c r="C5" s="268"/>
      <c r="D5" s="268"/>
      <c r="E5" s="268"/>
      <c r="F5" s="268"/>
      <c r="G5" s="268"/>
      <c r="H5" s="268"/>
      <c r="I5" s="268"/>
      <c r="J5" s="268"/>
      <c r="K5" s="268"/>
      <c r="L5" s="268"/>
      <c r="M5" s="268"/>
      <c r="N5" s="268"/>
      <c r="O5" s="268"/>
      <c r="P5" s="268"/>
      <c r="Q5" s="269"/>
    </row>
    <row r="6" spans="2:17" ht="18.75" customHeight="1" x14ac:dyDescent="0.3">
      <c r="B6" s="9" t="s">
        <v>256</v>
      </c>
      <c r="C6" s="193">
        <v>0</v>
      </c>
      <c r="D6" s="193">
        <v>0</v>
      </c>
      <c r="E6" s="193">
        <v>0</v>
      </c>
      <c r="F6" s="193">
        <v>0</v>
      </c>
      <c r="G6" s="193">
        <v>0</v>
      </c>
      <c r="H6" s="193">
        <v>0</v>
      </c>
      <c r="I6" s="193">
        <v>0</v>
      </c>
      <c r="J6" s="193">
        <v>0</v>
      </c>
      <c r="K6" s="193">
        <v>0</v>
      </c>
      <c r="L6" s="193">
        <v>0</v>
      </c>
      <c r="M6" s="193">
        <v>0</v>
      </c>
      <c r="N6" s="193">
        <v>0</v>
      </c>
      <c r="O6" s="193">
        <v>0</v>
      </c>
      <c r="P6" s="193">
        <v>0</v>
      </c>
      <c r="Q6" s="194">
        <v>0</v>
      </c>
    </row>
    <row r="7" spans="2:17" ht="18.75" customHeight="1" x14ac:dyDescent="0.3">
      <c r="B7" s="192" t="s">
        <v>51</v>
      </c>
      <c r="C7" s="193">
        <v>1137</v>
      </c>
      <c r="D7" s="193">
        <v>88</v>
      </c>
      <c r="E7" s="193">
        <v>88</v>
      </c>
      <c r="F7" s="193">
        <v>0</v>
      </c>
      <c r="G7" s="193">
        <v>0</v>
      </c>
      <c r="H7" s="193">
        <v>0</v>
      </c>
      <c r="I7" s="193">
        <v>0</v>
      </c>
      <c r="J7" s="193">
        <v>0</v>
      </c>
      <c r="K7" s="193">
        <v>0</v>
      </c>
      <c r="L7" s="193">
        <v>0</v>
      </c>
      <c r="M7" s="193">
        <v>0</v>
      </c>
      <c r="N7" s="193">
        <v>0</v>
      </c>
      <c r="O7" s="193">
        <v>0</v>
      </c>
      <c r="P7" s="193">
        <v>0</v>
      </c>
      <c r="Q7" s="194">
        <v>1225</v>
      </c>
    </row>
    <row r="8" spans="2:17" ht="18.75" customHeight="1" x14ac:dyDescent="0.3">
      <c r="B8" s="192" t="s">
        <v>148</v>
      </c>
      <c r="C8" s="193">
        <v>2182806</v>
      </c>
      <c r="D8" s="193">
        <v>1065338</v>
      </c>
      <c r="E8" s="193">
        <v>1065338</v>
      </c>
      <c r="F8" s="193">
        <v>0</v>
      </c>
      <c r="G8" s="193">
        <v>849332</v>
      </c>
      <c r="H8" s="193">
        <v>470672</v>
      </c>
      <c r="I8" s="193">
        <v>194124</v>
      </c>
      <c r="J8" s="193">
        <v>149202</v>
      </c>
      <c r="K8" s="193">
        <v>0</v>
      </c>
      <c r="L8" s="193">
        <v>32102</v>
      </c>
      <c r="M8" s="193">
        <v>82272</v>
      </c>
      <c r="N8" s="193">
        <v>24534</v>
      </c>
      <c r="O8" s="193">
        <v>0</v>
      </c>
      <c r="P8" s="193">
        <v>201456</v>
      </c>
      <c r="Q8" s="194">
        <v>2142851</v>
      </c>
    </row>
    <row r="9" spans="2:17" ht="18.75" customHeight="1" x14ac:dyDescent="0.3">
      <c r="B9" s="192" t="s">
        <v>52</v>
      </c>
      <c r="C9" s="193">
        <v>0</v>
      </c>
      <c r="D9" s="193">
        <v>0</v>
      </c>
      <c r="E9" s="193">
        <v>0</v>
      </c>
      <c r="F9" s="193">
        <v>0</v>
      </c>
      <c r="G9" s="193">
        <v>0</v>
      </c>
      <c r="H9" s="193">
        <v>0</v>
      </c>
      <c r="I9" s="193">
        <v>0</v>
      </c>
      <c r="J9" s="193">
        <v>0</v>
      </c>
      <c r="K9" s="193">
        <v>0</v>
      </c>
      <c r="L9" s="193">
        <v>0</v>
      </c>
      <c r="M9" s="193">
        <v>0</v>
      </c>
      <c r="N9" s="193">
        <v>0</v>
      </c>
      <c r="O9" s="193">
        <v>0</v>
      </c>
      <c r="P9" s="193">
        <v>0</v>
      </c>
      <c r="Q9" s="194">
        <v>0</v>
      </c>
    </row>
    <row r="10" spans="2:17" ht="18.75" customHeight="1" x14ac:dyDescent="0.3">
      <c r="B10" s="192" t="s">
        <v>53</v>
      </c>
      <c r="C10" s="193">
        <v>0</v>
      </c>
      <c r="D10" s="193">
        <v>0</v>
      </c>
      <c r="E10" s="193">
        <v>0</v>
      </c>
      <c r="F10" s="193">
        <v>0</v>
      </c>
      <c r="G10" s="193">
        <v>0</v>
      </c>
      <c r="H10" s="193">
        <v>0</v>
      </c>
      <c r="I10" s="193">
        <v>0</v>
      </c>
      <c r="J10" s="193">
        <v>0</v>
      </c>
      <c r="K10" s="193">
        <v>0</v>
      </c>
      <c r="L10" s="193">
        <v>0</v>
      </c>
      <c r="M10" s="193">
        <v>0</v>
      </c>
      <c r="N10" s="193">
        <v>0</v>
      </c>
      <c r="O10" s="193">
        <v>0</v>
      </c>
      <c r="P10" s="193">
        <v>0</v>
      </c>
      <c r="Q10" s="194">
        <v>0</v>
      </c>
    </row>
    <row r="11" spans="2:17" ht="18.75" customHeight="1" x14ac:dyDescent="0.3">
      <c r="B11" s="192" t="s">
        <v>22</v>
      </c>
      <c r="C11" s="193">
        <v>0</v>
      </c>
      <c r="D11" s="193">
        <v>0</v>
      </c>
      <c r="E11" s="193">
        <v>0</v>
      </c>
      <c r="F11" s="193">
        <v>0</v>
      </c>
      <c r="G11" s="193">
        <v>0</v>
      </c>
      <c r="H11" s="193">
        <v>0</v>
      </c>
      <c r="I11" s="193">
        <v>0</v>
      </c>
      <c r="J11" s="193">
        <v>0</v>
      </c>
      <c r="K11" s="193">
        <v>0</v>
      </c>
      <c r="L11" s="193">
        <v>0</v>
      </c>
      <c r="M11" s="193">
        <v>0</v>
      </c>
      <c r="N11" s="193">
        <v>0</v>
      </c>
      <c r="O11" s="193">
        <v>0</v>
      </c>
      <c r="P11" s="193">
        <v>0</v>
      </c>
      <c r="Q11" s="194">
        <v>0</v>
      </c>
    </row>
    <row r="12" spans="2:17" ht="18.75" customHeight="1" x14ac:dyDescent="0.3">
      <c r="B12" s="192" t="s">
        <v>55</v>
      </c>
      <c r="C12" s="193">
        <v>0</v>
      </c>
      <c r="D12" s="193">
        <v>0</v>
      </c>
      <c r="E12" s="193">
        <v>0</v>
      </c>
      <c r="F12" s="193">
        <v>0</v>
      </c>
      <c r="G12" s="193">
        <v>0</v>
      </c>
      <c r="H12" s="193">
        <v>0</v>
      </c>
      <c r="I12" s="193">
        <v>0</v>
      </c>
      <c r="J12" s="193">
        <v>0</v>
      </c>
      <c r="K12" s="193">
        <v>0</v>
      </c>
      <c r="L12" s="193">
        <v>0</v>
      </c>
      <c r="M12" s="193">
        <v>0</v>
      </c>
      <c r="N12" s="193">
        <v>0</v>
      </c>
      <c r="O12" s="193">
        <v>0</v>
      </c>
      <c r="P12" s="193">
        <v>0</v>
      </c>
      <c r="Q12" s="194">
        <v>0</v>
      </c>
    </row>
    <row r="13" spans="2:17" ht="18.75" customHeight="1" x14ac:dyDescent="0.3">
      <c r="B13" s="6" t="s">
        <v>263</v>
      </c>
      <c r="C13" s="193">
        <v>0</v>
      </c>
      <c r="D13" s="193">
        <v>0</v>
      </c>
      <c r="E13" s="193">
        <v>0</v>
      </c>
      <c r="F13" s="193">
        <v>0</v>
      </c>
      <c r="G13" s="193">
        <v>0</v>
      </c>
      <c r="H13" s="193">
        <v>0</v>
      </c>
      <c r="I13" s="193">
        <v>0</v>
      </c>
      <c r="J13" s="193">
        <v>0</v>
      </c>
      <c r="K13" s="193">
        <v>0</v>
      </c>
      <c r="L13" s="193">
        <v>0</v>
      </c>
      <c r="M13" s="193">
        <v>0</v>
      </c>
      <c r="N13" s="193">
        <v>0</v>
      </c>
      <c r="O13" s="193">
        <v>0</v>
      </c>
      <c r="P13" s="193">
        <v>0</v>
      </c>
      <c r="Q13" s="194">
        <v>0</v>
      </c>
    </row>
    <row r="14" spans="2:17" ht="18.75" customHeight="1" x14ac:dyDescent="0.3">
      <c r="B14" s="192" t="s">
        <v>56</v>
      </c>
      <c r="C14" s="193">
        <v>287589</v>
      </c>
      <c r="D14" s="193">
        <v>17990</v>
      </c>
      <c r="E14" s="193">
        <v>17990</v>
      </c>
      <c r="F14" s="193">
        <v>0</v>
      </c>
      <c r="G14" s="193">
        <v>49458</v>
      </c>
      <c r="H14" s="193">
        <v>23054</v>
      </c>
      <c r="I14" s="193">
        <v>26404</v>
      </c>
      <c r="J14" s="193">
        <v>0</v>
      </c>
      <c r="K14" s="193">
        <v>0</v>
      </c>
      <c r="L14" s="193">
        <v>0</v>
      </c>
      <c r="M14" s="193">
        <v>180</v>
      </c>
      <c r="N14" s="193">
        <v>-68483</v>
      </c>
      <c r="O14" s="193">
        <v>0</v>
      </c>
      <c r="P14" s="193">
        <v>2264</v>
      </c>
      <c r="Q14" s="194">
        <v>185194</v>
      </c>
    </row>
    <row r="15" spans="2:17" ht="18.75" customHeight="1" x14ac:dyDescent="0.3">
      <c r="B15" s="192" t="s">
        <v>57</v>
      </c>
      <c r="C15" s="193">
        <v>0</v>
      </c>
      <c r="D15" s="193">
        <v>0</v>
      </c>
      <c r="E15" s="193">
        <v>0</v>
      </c>
      <c r="F15" s="193">
        <v>0</v>
      </c>
      <c r="G15" s="193">
        <v>0</v>
      </c>
      <c r="H15" s="193">
        <v>0</v>
      </c>
      <c r="I15" s="193">
        <v>0</v>
      </c>
      <c r="J15" s="193">
        <v>0</v>
      </c>
      <c r="K15" s="193">
        <v>0</v>
      </c>
      <c r="L15" s="193">
        <v>0</v>
      </c>
      <c r="M15" s="193">
        <v>0</v>
      </c>
      <c r="N15" s="193">
        <v>0</v>
      </c>
      <c r="O15" s="193">
        <v>0</v>
      </c>
      <c r="P15" s="193">
        <v>0</v>
      </c>
      <c r="Q15" s="194">
        <v>0</v>
      </c>
    </row>
    <row r="16" spans="2:17" ht="18.75" customHeight="1" x14ac:dyDescent="0.3">
      <c r="B16" s="192" t="s">
        <v>58</v>
      </c>
      <c r="C16" s="193">
        <v>0</v>
      </c>
      <c r="D16" s="193">
        <v>0</v>
      </c>
      <c r="E16" s="193">
        <v>0</v>
      </c>
      <c r="F16" s="193">
        <v>0</v>
      </c>
      <c r="G16" s="193">
        <v>0</v>
      </c>
      <c r="H16" s="193">
        <v>0</v>
      </c>
      <c r="I16" s="193">
        <v>0</v>
      </c>
      <c r="J16" s="193">
        <v>0</v>
      </c>
      <c r="K16" s="193">
        <v>0</v>
      </c>
      <c r="L16" s="193">
        <v>0</v>
      </c>
      <c r="M16" s="193">
        <v>0</v>
      </c>
      <c r="N16" s="193">
        <v>0</v>
      </c>
      <c r="O16" s="193">
        <v>0</v>
      </c>
      <c r="P16" s="193">
        <v>0</v>
      </c>
      <c r="Q16" s="194">
        <v>0</v>
      </c>
    </row>
    <row r="17" spans="2:18" ht="18.75" customHeight="1" x14ac:dyDescent="0.3">
      <c r="B17" s="192" t="s">
        <v>131</v>
      </c>
      <c r="C17" s="193">
        <v>0</v>
      </c>
      <c r="D17" s="193">
        <v>0</v>
      </c>
      <c r="E17" s="193">
        <v>0</v>
      </c>
      <c r="F17" s="193">
        <v>0</v>
      </c>
      <c r="G17" s="193">
        <v>0</v>
      </c>
      <c r="H17" s="193">
        <v>0</v>
      </c>
      <c r="I17" s="193">
        <v>0</v>
      </c>
      <c r="J17" s="193">
        <v>0</v>
      </c>
      <c r="K17" s="193">
        <v>0</v>
      </c>
      <c r="L17" s="193">
        <v>0</v>
      </c>
      <c r="M17" s="193">
        <v>0</v>
      </c>
      <c r="N17" s="193">
        <v>0</v>
      </c>
      <c r="O17" s="193">
        <v>0</v>
      </c>
      <c r="P17" s="193">
        <v>0</v>
      </c>
      <c r="Q17" s="194">
        <v>0</v>
      </c>
    </row>
    <row r="18" spans="2:18" ht="18.75" customHeight="1" x14ac:dyDescent="0.3">
      <c r="B18" s="192" t="s">
        <v>253</v>
      </c>
      <c r="C18" s="193">
        <v>0</v>
      </c>
      <c r="D18" s="193">
        <v>0</v>
      </c>
      <c r="E18" s="193">
        <v>0</v>
      </c>
      <c r="F18" s="193">
        <v>0</v>
      </c>
      <c r="G18" s="193">
        <v>0</v>
      </c>
      <c r="H18" s="193">
        <v>0</v>
      </c>
      <c r="I18" s="193">
        <v>0</v>
      </c>
      <c r="J18" s="193">
        <v>0</v>
      </c>
      <c r="K18" s="193">
        <v>0</v>
      </c>
      <c r="L18" s="193">
        <v>0</v>
      </c>
      <c r="M18" s="193">
        <v>0</v>
      </c>
      <c r="N18" s="193">
        <v>0</v>
      </c>
      <c r="O18" s="193">
        <v>0</v>
      </c>
      <c r="P18" s="193">
        <v>0</v>
      </c>
      <c r="Q18" s="194">
        <v>0</v>
      </c>
    </row>
    <row r="19" spans="2:18" ht="18.75" customHeight="1" x14ac:dyDescent="0.3">
      <c r="B19" s="192" t="s">
        <v>136</v>
      </c>
      <c r="C19" s="193">
        <v>3498608</v>
      </c>
      <c r="D19" s="193">
        <v>1018198</v>
      </c>
      <c r="E19" s="193">
        <v>1018077</v>
      </c>
      <c r="F19" s="193">
        <v>0</v>
      </c>
      <c r="G19" s="193">
        <v>1510212</v>
      </c>
      <c r="H19" s="193">
        <v>1489225</v>
      </c>
      <c r="I19" s="193">
        <v>0</v>
      </c>
      <c r="J19" s="193">
        <v>0</v>
      </c>
      <c r="K19" s="193">
        <v>0</v>
      </c>
      <c r="L19" s="193">
        <v>82901</v>
      </c>
      <c r="M19" s="193">
        <v>459897</v>
      </c>
      <c r="N19" s="193">
        <v>165583</v>
      </c>
      <c r="O19" s="193">
        <v>0</v>
      </c>
      <c r="P19" s="193">
        <v>0</v>
      </c>
      <c r="Q19" s="194">
        <v>2650244</v>
      </c>
    </row>
    <row r="20" spans="2:18" ht="18.75" customHeight="1" x14ac:dyDescent="0.3">
      <c r="B20" s="192" t="s">
        <v>35</v>
      </c>
      <c r="C20" s="193">
        <v>130759</v>
      </c>
      <c r="D20" s="193">
        <v>2366</v>
      </c>
      <c r="E20" s="193">
        <v>2366</v>
      </c>
      <c r="F20" s="193">
        <v>0</v>
      </c>
      <c r="G20" s="193">
        <v>51133</v>
      </c>
      <c r="H20" s="193">
        <v>50711</v>
      </c>
      <c r="I20" s="193">
        <v>422</v>
      </c>
      <c r="J20" s="193">
        <v>0</v>
      </c>
      <c r="K20" s="193">
        <v>0</v>
      </c>
      <c r="L20" s="193">
        <v>0</v>
      </c>
      <c r="M20" s="193">
        <v>1642</v>
      </c>
      <c r="N20" s="193">
        <v>3785</v>
      </c>
      <c r="O20" s="193">
        <v>0</v>
      </c>
      <c r="P20" s="193">
        <v>0</v>
      </c>
      <c r="Q20" s="194">
        <v>84135</v>
      </c>
    </row>
    <row r="21" spans="2:18" ht="18.75" customHeight="1" x14ac:dyDescent="0.3">
      <c r="B21" s="192" t="s">
        <v>191</v>
      </c>
      <c r="C21" s="193">
        <v>315135</v>
      </c>
      <c r="D21" s="193">
        <v>12615</v>
      </c>
      <c r="E21" s="193">
        <v>12615</v>
      </c>
      <c r="F21" s="193">
        <v>-8017</v>
      </c>
      <c r="G21" s="193">
        <v>22859</v>
      </c>
      <c r="H21" s="193">
        <v>22859</v>
      </c>
      <c r="I21" s="193">
        <v>0</v>
      </c>
      <c r="J21" s="193">
        <v>0</v>
      </c>
      <c r="K21" s="193">
        <v>0</v>
      </c>
      <c r="L21" s="193">
        <v>0</v>
      </c>
      <c r="M21" s="193">
        <v>1656</v>
      </c>
      <c r="N21" s="193">
        <v>0</v>
      </c>
      <c r="O21" s="193">
        <v>0</v>
      </c>
      <c r="P21" s="193">
        <v>0</v>
      </c>
      <c r="Q21" s="194">
        <v>295219</v>
      </c>
    </row>
    <row r="22" spans="2:18" ht="18.75" customHeight="1" x14ac:dyDescent="0.3">
      <c r="B22" s="192" t="s">
        <v>59</v>
      </c>
      <c r="C22" s="193">
        <v>6952756</v>
      </c>
      <c r="D22" s="193">
        <v>778294</v>
      </c>
      <c r="E22" s="193">
        <v>778294</v>
      </c>
      <c r="F22" s="193">
        <v>0</v>
      </c>
      <c r="G22" s="193">
        <v>1582691</v>
      </c>
      <c r="H22" s="193">
        <v>174109</v>
      </c>
      <c r="I22" s="193">
        <v>1408582</v>
      </c>
      <c r="J22" s="193">
        <v>0</v>
      </c>
      <c r="K22" s="193">
        <v>0</v>
      </c>
      <c r="L22" s="193">
        <v>0</v>
      </c>
      <c r="M22" s="193">
        <v>0</v>
      </c>
      <c r="N22" s="193">
        <v>-154683</v>
      </c>
      <c r="O22" s="193">
        <v>27311</v>
      </c>
      <c r="P22" s="193">
        <v>0</v>
      </c>
      <c r="Q22" s="194">
        <v>5966365</v>
      </c>
    </row>
    <row r="23" spans="2:18" ht="18.75" customHeight="1" x14ac:dyDescent="0.3">
      <c r="B23" s="192" t="s">
        <v>60</v>
      </c>
      <c r="C23" s="193">
        <v>270662</v>
      </c>
      <c r="D23" s="193">
        <v>132602</v>
      </c>
      <c r="E23" s="193">
        <v>132602</v>
      </c>
      <c r="F23" s="193">
        <v>0</v>
      </c>
      <c r="G23" s="193">
        <v>20854</v>
      </c>
      <c r="H23" s="193">
        <v>20854</v>
      </c>
      <c r="I23" s="193">
        <v>0</v>
      </c>
      <c r="J23" s="193">
        <v>0</v>
      </c>
      <c r="K23" s="193">
        <v>0</v>
      </c>
      <c r="L23" s="193">
        <v>0</v>
      </c>
      <c r="M23" s="193">
        <v>0</v>
      </c>
      <c r="N23" s="193">
        <v>0</v>
      </c>
      <c r="O23" s="193">
        <v>0</v>
      </c>
      <c r="P23" s="193">
        <v>0</v>
      </c>
      <c r="Q23" s="194">
        <v>382409</v>
      </c>
    </row>
    <row r="24" spans="2:18" ht="18.75" customHeight="1" x14ac:dyDescent="0.3">
      <c r="B24" s="192" t="s">
        <v>134</v>
      </c>
      <c r="C24" s="193">
        <v>0</v>
      </c>
      <c r="D24" s="193">
        <v>0</v>
      </c>
      <c r="E24" s="193">
        <v>0</v>
      </c>
      <c r="F24" s="193">
        <v>0</v>
      </c>
      <c r="G24" s="193">
        <v>0</v>
      </c>
      <c r="H24" s="193">
        <v>0</v>
      </c>
      <c r="I24" s="193">
        <v>0</v>
      </c>
      <c r="J24" s="193">
        <v>0</v>
      </c>
      <c r="K24" s="193">
        <v>0</v>
      </c>
      <c r="L24" s="193">
        <v>0</v>
      </c>
      <c r="M24" s="193">
        <v>0</v>
      </c>
      <c r="N24" s="193">
        <v>0</v>
      </c>
      <c r="O24" s="193">
        <v>0</v>
      </c>
      <c r="P24" s="193">
        <v>0</v>
      </c>
      <c r="Q24" s="194">
        <v>0</v>
      </c>
    </row>
    <row r="25" spans="2:18" ht="18.75" customHeight="1" x14ac:dyDescent="0.3">
      <c r="B25" s="192" t="s">
        <v>135</v>
      </c>
      <c r="C25" s="193">
        <v>0</v>
      </c>
      <c r="D25" s="193">
        <v>0</v>
      </c>
      <c r="E25" s="193">
        <v>0</v>
      </c>
      <c r="F25" s="193">
        <v>0</v>
      </c>
      <c r="G25" s="193">
        <v>0</v>
      </c>
      <c r="H25" s="193">
        <v>0</v>
      </c>
      <c r="I25" s="193">
        <v>0</v>
      </c>
      <c r="J25" s="193">
        <v>0</v>
      </c>
      <c r="K25" s="193">
        <v>0</v>
      </c>
      <c r="L25" s="193">
        <v>0</v>
      </c>
      <c r="M25" s="193">
        <v>0</v>
      </c>
      <c r="N25" s="193">
        <v>0</v>
      </c>
      <c r="O25" s="193">
        <v>0</v>
      </c>
      <c r="P25" s="193">
        <v>0</v>
      </c>
      <c r="Q25" s="194">
        <v>0</v>
      </c>
    </row>
    <row r="26" spans="2:18" ht="18.75" customHeight="1" x14ac:dyDescent="0.3">
      <c r="B26" s="192" t="s">
        <v>149</v>
      </c>
      <c r="C26" s="193">
        <v>4001246</v>
      </c>
      <c r="D26" s="193">
        <v>654367</v>
      </c>
      <c r="E26" s="193">
        <v>654270</v>
      </c>
      <c r="F26" s="193">
        <v>0</v>
      </c>
      <c r="G26" s="193">
        <v>1737273</v>
      </c>
      <c r="H26" s="193">
        <v>1750255</v>
      </c>
      <c r="I26" s="193">
        <v>0</v>
      </c>
      <c r="J26" s="193">
        <v>0</v>
      </c>
      <c r="K26" s="193">
        <v>0</v>
      </c>
      <c r="L26" s="193">
        <v>-15</v>
      </c>
      <c r="M26" s="193">
        <v>267932</v>
      </c>
      <c r="N26" s="193">
        <v>221710</v>
      </c>
      <c r="O26" s="193">
        <v>0</v>
      </c>
      <c r="P26" s="193">
        <v>0</v>
      </c>
      <c r="Q26" s="194">
        <v>2859054</v>
      </c>
    </row>
    <row r="27" spans="2:18" ht="18.75" customHeight="1" x14ac:dyDescent="0.3">
      <c r="B27" s="192" t="s">
        <v>61</v>
      </c>
      <c r="C27" s="193">
        <v>0</v>
      </c>
      <c r="D27" s="193">
        <v>0</v>
      </c>
      <c r="E27" s="193">
        <v>0</v>
      </c>
      <c r="F27" s="193">
        <v>0</v>
      </c>
      <c r="G27" s="193">
        <v>0</v>
      </c>
      <c r="H27" s="193">
        <v>0</v>
      </c>
      <c r="I27" s="193">
        <v>0</v>
      </c>
      <c r="J27" s="193">
        <v>0</v>
      </c>
      <c r="K27" s="193">
        <v>0</v>
      </c>
      <c r="L27" s="193">
        <v>0</v>
      </c>
      <c r="M27" s="193">
        <v>0</v>
      </c>
      <c r="N27" s="193">
        <v>0</v>
      </c>
      <c r="O27" s="193">
        <v>0</v>
      </c>
      <c r="P27" s="193">
        <v>0</v>
      </c>
      <c r="Q27" s="194">
        <v>0</v>
      </c>
    </row>
    <row r="28" spans="2:18" ht="18.75" customHeight="1" x14ac:dyDescent="0.3">
      <c r="B28" s="192" t="s">
        <v>62</v>
      </c>
      <c r="C28" s="193">
        <v>0</v>
      </c>
      <c r="D28" s="193">
        <v>0</v>
      </c>
      <c r="E28" s="193">
        <v>0</v>
      </c>
      <c r="F28" s="193">
        <v>0</v>
      </c>
      <c r="G28" s="193">
        <v>0</v>
      </c>
      <c r="H28" s="193">
        <v>0</v>
      </c>
      <c r="I28" s="193">
        <v>0</v>
      </c>
      <c r="J28" s="193">
        <v>0</v>
      </c>
      <c r="K28" s="193">
        <v>0</v>
      </c>
      <c r="L28" s="193">
        <v>0</v>
      </c>
      <c r="M28" s="193">
        <v>0</v>
      </c>
      <c r="N28" s="193">
        <v>0</v>
      </c>
      <c r="O28" s="193">
        <v>0</v>
      </c>
      <c r="P28" s="193">
        <v>0</v>
      </c>
      <c r="Q28" s="194">
        <v>0</v>
      </c>
    </row>
    <row r="29" spans="2:18" ht="18.75" customHeight="1" x14ac:dyDescent="0.3">
      <c r="B29" s="192" t="s">
        <v>63</v>
      </c>
      <c r="C29" s="193">
        <v>951414</v>
      </c>
      <c r="D29" s="193">
        <v>33501</v>
      </c>
      <c r="E29" s="193">
        <v>33501</v>
      </c>
      <c r="F29" s="193">
        <v>0</v>
      </c>
      <c r="G29" s="193">
        <v>241906</v>
      </c>
      <c r="H29" s="193">
        <v>145510</v>
      </c>
      <c r="I29" s="193">
        <v>89376</v>
      </c>
      <c r="J29" s="193">
        <v>0</v>
      </c>
      <c r="K29" s="193">
        <v>0</v>
      </c>
      <c r="L29" s="193">
        <v>0</v>
      </c>
      <c r="M29" s="193">
        <v>0</v>
      </c>
      <c r="N29" s="193">
        <v>10466</v>
      </c>
      <c r="O29" s="193">
        <v>0</v>
      </c>
      <c r="P29" s="193">
        <v>0</v>
      </c>
      <c r="Q29" s="194">
        <v>760496</v>
      </c>
    </row>
    <row r="30" spans="2:18" ht="18.75" customHeight="1" x14ac:dyDescent="0.3">
      <c r="B30" s="195" t="s">
        <v>45</v>
      </c>
      <c r="C30" s="196">
        <f>SUM(C6:C29)</f>
        <v>18592112</v>
      </c>
      <c r="D30" s="196">
        <f t="shared" ref="D30:Q30" si="0">SUM(D6:D29)</f>
        <v>3715359</v>
      </c>
      <c r="E30" s="196">
        <f t="shared" si="0"/>
        <v>3715141</v>
      </c>
      <c r="F30" s="196">
        <f t="shared" si="0"/>
        <v>-8017</v>
      </c>
      <c r="G30" s="196">
        <f t="shared" si="0"/>
        <v>6065718</v>
      </c>
      <c r="H30" s="196">
        <f t="shared" si="0"/>
        <v>4147249</v>
      </c>
      <c r="I30" s="196">
        <f t="shared" si="0"/>
        <v>1718908</v>
      </c>
      <c r="J30" s="196">
        <f t="shared" si="0"/>
        <v>149202</v>
      </c>
      <c r="K30" s="196">
        <f t="shared" si="0"/>
        <v>0</v>
      </c>
      <c r="L30" s="196">
        <f t="shared" si="0"/>
        <v>114988</v>
      </c>
      <c r="M30" s="196">
        <f t="shared" si="0"/>
        <v>813579</v>
      </c>
      <c r="N30" s="196">
        <f t="shared" si="0"/>
        <v>202912</v>
      </c>
      <c r="O30" s="196">
        <f t="shared" si="0"/>
        <v>27311</v>
      </c>
      <c r="P30" s="196">
        <f t="shared" si="0"/>
        <v>203720</v>
      </c>
      <c r="Q30" s="196">
        <f t="shared" si="0"/>
        <v>15327192</v>
      </c>
      <c r="R30" s="197"/>
    </row>
    <row r="31" spans="2:18" ht="18.75" customHeight="1" x14ac:dyDescent="0.3">
      <c r="B31" s="267" t="s">
        <v>46</v>
      </c>
      <c r="C31" s="268"/>
      <c r="D31" s="268"/>
      <c r="E31" s="268"/>
      <c r="F31" s="268"/>
      <c r="G31" s="268"/>
      <c r="H31" s="268"/>
      <c r="I31" s="268"/>
      <c r="J31" s="268"/>
      <c r="K31" s="268"/>
      <c r="L31" s="268"/>
      <c r="M31" s="268"/>
      <c r="N31" s="268"/>
      <c r="O31" s="268"/>
      <c r="P31" s="268"/>
      <c r="Q31" s="269"/>
    </row>
    <row r="32" spans="2:18" ht="18.75" customHeight="1" x14ac:dyDescent="0.3">
      <c r="B32" s="192" t="s">
        <v>47</v>
      </c>
      <c r="C32" s="193">
        <v>0</v>
      </c>
      <c r="D32" s="193">
        <v>0</v>
      </c>
      <c r="E32" s="193">
        <v>0</v>
      </c>
      <c r="F32" s="193">
        <v>0</v>
      </c>
      <c r="G32" s="193">
        <v>0</v>
      </c>
      <c r="H32" s="193">
        <v>0</v>
      </c>
      <c r="I32" s="193">
        <v>0</v>
      </c>
      <c r="J32" s="193">
        <v>0</v>
      </c>
      <c r="K32" s="193">
        <v>0</v>
      </c>
      <c r="L32" s="193">
        <v>0</v>
      </c>
      <c r="M32" s="193">
        <v>0</v>
      </c>
      <c r="N32" s="193">
        <v>0</v>
      </c>
      <c r="O32" s="193">
        <v>0</v>
      </c>
      <c r="P32" s="193">
        <v>0</v>
      </c>
      <c r="Q32" s="194">
        <v>0</v>
      </c>
    </row>
    <row r="33" spans="2:17" ht="18.75" customHeight="1" x14ac:dyDescent="0.3">
      <c r="B33" s="192" t="s">
        <v>78</v>
      </c>
      <c r="C33" s="193">
        <v>0</v>
      </c>
      <c r="D33" s="193">
        <v>0</v>
      </c>
      <c r="E33" s="193">
        <v>0</v>
      </c>
      <c r="F33" s="193">
        <v>0</v>
      </c>
      <c r="G33" s="193">
        <v>0</v>
      </c>
      <c r="H33" s="193">
        <v>0</v>
      </c>
      <c r="I33" s="193">
        <v>0</v>
      </c>
      <c r="J33" s="193">
        <v>0</v>
      </c>
      <c r="K33" s="193">
        <v>0</v>
      </c>
      <c r="L33" s="193">
        <v>0</v>
      </c>
      <c r="M33" s="193">
        <v>0</v>
      </c>
      <c r="N33" s="193">
        <v>0</v>
      </c>
      <c r="O33" s="193">
        <v>0</v>
      </c>
      <c r="P33" s="193">
        <v>0</v>
      </c>
      <c r="Q33" s="194">
        <v>0</v>
      </c>
    </row>
    <row r="34" spans="2:17" ht="18.75" customHeight="1" x14ac:dyDescent="0.3">
      <c r="B34" s="192" t="s">
        <v>48</v>
      </c>
      <c r="C34" s="193">
        <v>0</v>
      </c>
      <c r="D34" s="193">
        <v>0</v>
      </c>
      <c r="E34" s="193">
        <v>0</v>
      </c>
      <c r="F34" s="193">
        <v>0</v>
      </c>
      <c r="G34" s="193">
        <v>0</v>
      </c>
      <c r="H34" s="193">
        <v>0</v>
      </c>
      <c r="I34" s="193">
        <v>0</v>
      </c>
      <c r="J34" s="193">
        <v>0</v>
      </c>
      <c r="K34" s="193">
        <v>0</v>
      </c>
      <c r="L34" s="193">
        <v>0</v>
      </c>
      <c r="M34" s="193">
        <v>0</v>
      </c>
      <c r="N34" s="193">
        <v>0</v>
      </c>
      <c r="O34" s="193">
        <v>0</v>
      </c>
      <c r="P34" s="193">
        <v>0</v>
      </c>
      <c r="Q34" s="194">
        <v>0</v>
      </c>
    </row>
    <row r="35" spans="2:17" ht="18.75" customHeight="1" x14ac:dyDescent="0.3">
      <c r="B35" s="195" t="s">
        <v>45</v>
      </c>
      <c r="C35" s="196">
        <f>SUM(C32:C34)</f>
        <v>0</v>
      </c>
      <c r="D35" s="196">
        <f t="shared" ref="D35:Q35" si="1">SUM(D32:D34)</f>
        <v>0</v>
      </c>
      <c r="E35" s="196">
        <f t="shared" si="1"/>
        <v>0</v>
      </c>
      <c r="F35" s="196">
        <f t="shared" si="1"/>
        <v>0</v>
      </c>
      <c r="G35" s="196">
        <f t="shared" si="1"/>
        <v>0</v>
      </c>
      <c r="H35" s="196">
        <f t="shared" si="1"/>
        <v>0</v>
      </c>
      <c r="I35" s="196">
        <f t="shared" si="1"/>
        <v>0</v>
      </c>
      <c r="J35" s="196">
        <f t="shared" si="1"/>
        <v>0</v>
      </c>
      <c r="K35" s="196">
        <f t="shared" si="1"/>
        <v>0</v>
      </c>
      <c r="L35" s="196">
        <f t="shared" si="1"/>
        <v>0</v>
      </c>
      <c r="M35" s="196">
        <f t="shared" si="1"/>
        <v>0</v>
      </c>
      <c r="N35" s="196">
        <f t="shared" si="1"/>
        <v>0</v>
      </c>
      <c r="O35" s="196">
        <f t="shared" si="1"/>
        <v>0</v>
      </c>
      <c r="P35" s="196">
        <f t="shared" si="1"/>
        <v>0</v>
      </c>
      <c r="Q35" s="196">
        <f t="shared" si="1"/>
        <v>0</v>
      </c>
    </row>
    <row r="36" spans="2:17" ht="18.75" customHeight="1" x14ac:dyDescent="0.3">
      <c r="B36" s="270" t="s">
        <v>50</v>
      </c>
      <c r="C36" s="270"/>
      <c r="D36" s="270"/>
      <c r="E36" s="270"/>
      <c r="F36" s="270"/>
      <c r="G36" s="270"/>
      <c r="H36" s="270"/>
      <c r="I36" s="270"/>
      <c r="J36" s="270"/>
      <c r="K36" s="270"/>
      <c r="L36" s="270"/>
      <c r="M36" s="270"/>
      <c r="N36" s="270"/>
      <c r="O36" s="270"/>
      <c r="P36" s="270"/>
      <c r="Q36" s="270"/>
    </row>
    <row r="37" spans="2:17" ht="21.75" customHeight="1" x14ac:dyDescent="0.3">
      <c r="C37" s="198"/>
      <c r="D37" s="198"/>
      <c r="E37" s="198"/>
      <c r="F37" s="198"/>
      <c r="G37" s="198"/>
      <c r="H37" s="198"/>
      <c r="I37" s="198"/>
      <c r="J37" s="198"/>
      <c r="K37" s="198"/>
      <c r="L37" s="198"/>
      <c r="M37" s="198"/>
      <c r="N37" s="198"/>
      <c r="O37" s="198"/>
      <c r="P37" s="198"/>
      <c r="Q37" s="198"/>
    </row>
    <row r="38" spans="2:17" ht="21.75" customHeight="1" x14ac:dyDescent="0.3">
      <c r="D38" s="197"/>
    </row>
  </sheetData>
  <sheetProtection algorithmName="SHA-512" hashValue="35Wk+MjG8w5l773k37JMgS02MjauEttyDs45srezlCUVqpmg7ZmhFQ4j5s+5Fp7f9h/0QONbKyrfg9Y0PJPZHQ==" saltValue="UFCACQGUbz4z5Nx202BYRA==" spinCount="100000" sheet="1" objects="1" scenarios="1"/>
  <mergeCells count="4">
    <mergeCell ref="B3:Q3"/>
    <mergeCell ref="B5:Q5"/>
    <mergeCell ref="B31:Q31"/>
    <mergeCell ref="B36:Q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tabColor rgb="FF92D050"/>
  </sheetPr>
  <dimension ref="B1:S38"/>
  <sheetViews>
    <sheetView topLeftCell="K19" workbookViewId="0">
      <selection activeCell="S31" sqref="S31"/>
    </sheetView>
  </sheetViews>
  <sheetFormatPr defaultColWidth="14.36328125" defaultRowHeight="14" x14ac:dyDescent="0.3"/>
  <cols>
    <col min="1" max="1" width="9.6328125" style="185" customWidth="1"/>
    <col min="2" max="2" width="43.54296875" style="185" customWidth="1"/>
    <col min="3" max="16" width="17.90625" style="185" customWidth="1"/>
    <col min="17" max="17" width="17.90625" style="186" customWidth="1"/>
    <col min="18" max="18" width="14.54296875" style="185" bestFit="1" customWidth="1"/>
    <col min="19" max="19" width="15.90625" style="185" bestFit="1" customWidth="1"/>
    <col min="20" max="256" width="14.36328125" style="185"/>
    <col min="257" max="257" width="9.6328125" style="185" customWidth="1"/>
    <col min="258" max="258" width="43.54296875" style="185" customWidth="1"/>
    <col min="259" max="273" width="17.90625" style="185" customWidth="1"/>
    <col min="274" max="274" width="14.54296875" style="185" bestFit="1" customWidth="1"/>
    <col min="275" max="275" width="15.90625" style="185" bestFit="1" customWidth="1"/>
    <col min="276" max="512" width="14.36328125" style="185"/>
    <col min="513" max="513" width="9.6328125" style="185" customWidth="1"/>
    <col min="514" max="514" width="43.54296875" style="185" customWidth="1"/>
    <col min="515" max="529" width="17.90625" style="185" customWidth="1"/>
    <col min="530" max="530" width="14.54296875" style="185" bestFit="1" customWidth="1"/>
    <col min="531" max="531" width="15.90625" style="185" bestFit="1" customWidth="1"/>
    <col min="532" max="768" width="14.36328125" style="185"/>
    <col min="769" max="769" width="9.6328125" style="185" customWidth="1"/>
    <col min="770" max="770" width="43.54296875" style="185" customWidth="1"/>
    <col min="771" max="785" width="17.90625" style="185" customWidth="1"/>
    <col min="786" max="786" width="14.54296875" style="185" bestFit="1" customWidth="1"/>
    <col min="787" max="787" width="15.90625" style="185" bestFit="1" customWidth="1"/>
    <col min="788" max="1024" width="14.36328125" style="185"/>
    <col min="1025" max="1025" width="9.6328125" style="185" customWidth="1"/>
    <col min="1026" max="1026" width="43.54296875" style="185" customWidth="1"/>
    <col min="1027" max="1041" width="17.90625" style="185" customWidth="1"/>
    <col min="1042" max="1042" width="14.54296875" style="185" bestFit="1" customWidth="1"/>
    <col min="1043" max="1043" width="15.90625" style="185" bestFit="1" customWidth="1"/>
    <col min="1044" max="1280" width="14.36328125" style="185"/>
    <col min="1281" max="1281" width="9.6328125" style="185" customWidth="1"/>
    <col min="1282" max="1282" width="43.54296875" style="185" customWidth="1"/>
    <col min="1283" max="1297" width="17.90625" style="185" customWidth="1"/>
    <col min="1298" max="1298" width="14.54296875" style="185" bestFit="1" customWidth="1"/>
    <col min="1299" max="1299" width="15.90625" style="185" bestFit="1" customWidth="1"/>
    <col min="1300" max="1536" width="14.36328125" style="185"/>
    <col min="1537" max="1537" width="9.6328125" style="185" customWidth="1"/>
    <col min="1538" max="1538" width="43.54296875" style="185" customWidth="1"/>
    <col min="1539" max="1553" width="17.90625" style="185" customWidth="1"/>
    <col min="1554" max="1554" width="14.54296875" style="185" bestFit="1" customWidth="1"/>
    <col min="1555" max="1555" width="15.90625" style="185" bestFit="1" customWidth="1"/>
    <col min="1556" max="1792" width="14.36328125" style="185"/>
    <col min="1793" max="1793" width="9.6328125" style="185" customWidth="1"/>
    <col min="1794" max="1794" width="43.54296875" style="185" customWidth="1"/>
    <col min="1795" max="1809" width="17.90625" style="185" customWidth="1"/>
    <col min="1810" max="1810" width="14.54296875" style="185" bestFit="1" customWidth="1"/>
    <col min="1811" max="1811" width="15.90625" style="185" bestFit="1" customWidth="1"/>
    <col min="1812" max="2048" width="14.36328125" style="185"/>
    <col min="2049" max="2049" width="9.6328125" style="185" customWidth="1"/>
    <col min="2050" max="2050" width="43.54296875" style="185" customWidth="1"/>
    <col min="2051" max="2065" width="17.90625" style="185" customWidth="1"/>
    <col min="2066" max="2066" width="14.54296875" style="185" bestFit="1" customWidth="1"/>
    <col min="2067" max="2067" width="15.90625" style="185" bestFit="1" customWidth="1"/>
    <col min="2068" max="2304" width="14.36328125" style="185"/>
    <col min="2305" max="2305" width="9.6328125" style="185" customWidth="1"/>
    <col min="2306" max="2306" width="43.54296875" style="185" customWidth="1"/>
    <col min="2307" max="2321" width="17.90625" style="185" customWidth="1"/>
    <col min="2322" max="2322" width="14.54296875" style="185" bestFit="1" customWidth="1"/>
    <col min="2323" max="2323" width="15.90625" style="185" bestFit="1" customWidth="1"/>
    <col min="2324" max="2560" width="14.36328125" style="185"/>
    <col min="2561" max="2561" width="9.6328125" style="185" customWidth="1"/>
    <col min="2562" max="2562" width="43.54296875" style="185" customWidth="1"/>
    <col min="2563" max="2577" width="17.90625" style="185" customWidth="1"/>
    <col min="2578" max="2578" width="14.54296875" style="185" bestFit="1" customWidth="1"/>
    <col min="2579" max="2579" width="15.90625" style="185" bestFit="1" customWidth="1"/>
    <col min="2580" max="2816" width="14.36328125" style="185"/>
    <col min="2817" max="2817" width="9.6328125" style="185" customWidth="1"/>
    <col min="2818" max="2818" width="43.54296875" style="185" customWidth="1"/>
    <col min="2819" max="2833" width="17.90625" style="185" customWidth="1"/>
    <col min="2834" max="2834" width="14.54296875" style="185" bestFit="1" customWidth="1"/>
    <col min="2835" max="2835" width="15.90625" style="185" bestFit="1" customWidth="1"/>
    <col min="2836" max="3072" width="14.36328125" style="185"/>
    <col min="3073" max="3073" width="9.6328125" style="185" customWidth="1"/>
    <col min="3074" max="3074" width="43.54296875" style="185" customWidth="1"/>
    <col min="3075" max="3089" width="17.90625" style="185" customWidth="1"/>
    <col min="3090" max="3090" width="14.54296875" style="185" bestFit="1" customWidth="1"/>
    <col min="3091" max="3091" width="15.90625" style="185" bestFit="1" customWidth="1"/>
    <col min="3092" max="3328" width="14.36328125" style="185"/>
    <col min="3329" max="3329" width="9.6328125" style="185" customWidth="1"/>
    <col min="3330" max="3330" width="43.54296875" style="185" customWidth="1"/>
    <col min="3331" max="3345" width="17.90625" style="185" customWidth="1"/>
    <col min="3346" max="3346" width="14.54296875" style="185" bestFit="1" customWidth="1"/>
    <col min="3347" max="3347" width="15.90625" style="185" bestFit="1" customWidth="1"/>
    <col min="3348" max="3584" width="14.36328125" style="185"/>
    <col min="3585" max="3585" width="9.6328125" style="185" customWidth="1"/>
    <col min="3586" max="3586" width="43.54296875" style="185" customWidth="1"/>
    <col min="3587" max="3601" width="17.90625" style="185" customWidth="1"/>
    <col min="3602" max="3602" width="14.54296875" style="185" bestFit="1" customWidth="1"/>
    <col min="3603" max="3603" width="15.90625" style="185" bestFit="1" customWidth="1"/>
    <col min="3604" max="3840" width="14.36328125" style="185"/>
    <col min="3841" max="3841" width="9.6328125" style="185" customWidth="1"/>
    <col min="3842" max="3842" width="43.54296875" style="185" customWidth="1"/>
    <col min="3843" max="3857" width="17.90625" style="185" customWidth="1"/>
    <col min="3858" max="3858" width="14.54296875" style="185" bestFit="1" customWidth="1"/>
    <col min="3859" max="3859" width="15.90625" style="185" bestFit="1" customWidth="1"/>
    <col min="3860" max="4096" width="14.36328125" style="185"/>
    <col min="4097" max="4097" width="9.6328125" style="185" customWidth="1"/>
    <col min="4098" max="4098" width="43.54296875" style="185" customWidth="1"/>
    <col min="4099" max="4113" width="17.90625" style="185" customWidth="1"/>
    <col min="4114" max="4114" width="14.54296875" style="185" bestFit="1" customWidth="1"/>
    <col min="4115" max="4115" width="15.90625" style="185" bestFit="1" customWidth="1"/>
    <col min="4116" max="4352" width="14.36328125" style="185"/>
    <col min="4353" max="4353" width="9.6328125" style="185" customWidth="1"/>
    <col min="4354" max="4354" width="43.54296875" style="185" customWidth="1"/>
    <col min="4355" max="4369" width="17.90625" style="185" customWidth="1"/>
    <col min="4370" max="4370" width="14.54296875" style="185" bestFit="1" customWidth="1"/>
    <col min="4371" max="4371" width="15.90625" style="185" bestFit="1" customWidth="1"/>
    <col min="4372" max="4608" width="14.36328125" style="185"/>
    <col min="4609" max="4609" width="9.6328125" style="185" customWidth="1"/>
    <col min="4610" max="4610" width="43.54296875" style="185" customWidth="1"/>
    <col min="4611" max="4625" width="17.90625" style="185" customWidth="1"/>
    <col min="4626" max="4626" width="14.54296875" style="185" bestFit="1" customWidth="1"/>
    <col min="4627" max="4627" width="15.90625" style="185" bestFit="1" customWidth="1"/>
    <col min="4628" max="4864" width="14.36328125" style="185"/>
    <col min="4865" max="4865" width="9.6328125" style="185" customWidth="1"/>
    <col min="4866" max="4866" width="43.54296875" style="185" customWidth="1"/>
    <col min="4867" max="4881" width="17.90625" style="185" customWidth="1"/>
    <col min="4882" max="4882" width="14.54296875" style="185" bestFit="1" customWidth="1"/>
    <col min="4883" max="4883" width="15.90625" style="185" bestFit="1" customWidth="1"/>
    <col min="4884" max="5120" width="14.36328125" style="185"/>
    <col min="5121" max="5121" width="9.6328125" style="185" customWidth="1"/>
    <col min="5122" max="5122" width="43.54296875" style="185" customWidth="1"/>
    <col min="5123" max="5137" width="17.90625" style="185" customWidth="1"/>
    <col min="5138" max="5138" width="14.54296875" style="185" bestFit="1" customWidth="1"/>
    <col min="5139" max="5139" width="15.90625" style="185" bestFit="1" customWidth="1"/>
    <col min="5140" max="5376" width="14.36328125" style="185"/>
    <col min="5377" max="5377" width="9.6328125" style="185" customWidth="1"/>
    <col min="5378" max="5378" width="43.54296875" style="185" customWidth="1"/>
    <col min="5379" max="5393" width="17.90625" style="185" customWidth="1"/>
    <col min="5394" max="5394" width="14.54296875" style="185" bestFit="1" customWidth="1"/>
    <col min="5395" max="5395" width="15.90625" style="185" bestFit="1" customWidth="1"/>
    <col min="5396" max="5632" width="14.36328125" style="185"/>
    <col min="5633" max="5633" width="9.6328125" style="185" customWidth="1"/>
    <col min="5634" max="5634" width="43.54296875" style="185" customWidth="1"/>
    <col min="5635" max="5649" width="17.90625" style="185" customWidth="1"/>
    <col min="5650" max="5650" width="14.54296875" style="185" bestFit="1" customWidth="1"/>
    <col min="5651" max="5651" width="15.90625" style="185" bestFit="1" customWidth="1"/>
    <col min="5652" max="5888" width="14.36328125" style="185"/>
    <col min="5889" max="5889" width="9.6328125" style="185" customWidth="1"/>
    <col min="5890" max="5890" width="43.54296875" style="185" customWidth="1"/>
    <col min="5891" max="5905" width="17.90625" style="185" customWidth="1"/>
    <col min="5906" max="5906" width="14.54296875" style="185" bestFit="1" customWidth="1"/>
    <col min="5907" max="5907" width="15.90625" style="185" bestFit="1" customWidth="1"/>
    <col min="5908" max="6144" width="14.36328125" style="185"/>
    <col min="6145" max="6145" width="9.6328125" style="185" customWidth="1"/>
    <col min="6146" max="6146" width="43.54296875" style="185" customWidth="1"/>
    <col min="6147" max="6161" width="17.90625" style="185" customWidth="1"/>
    <col min="6162" max="6162" width="14.54296875" style="185" bestFit="1" customWidth="1"/>
    <col min="6163" max="6163" width="15.90625" style="185" bestFit="1" customWidth="1"/>
    <col min="6164" max="6400" width="14.36328125" style="185"/>
    <col min="6401" max="6401" width="9.6328125" style="185" customWidth="1"/>
    <col min="6402" max="6402" width="43.54296875" style="185" customWidth="1"/>
    <col min="6403" max="6417" width="17.90625" style="185" customWidth="1"/>
    <col min="6418" max="6418" width="14.54296875" style="185" bestFit="1" customWidth="1"/>
    <col min="6419" max="6419" width="15.90625" style="185" bestFit="1" customWidth="1"/>
    <col min="6420" max="6656" width="14.36328125" style="185"/>
    <col min="6657" max="6657" width="9.6328125" style="185" customWidth="1"/>
    <col min="6658" max="6658" width="43.54296875" style="185" customWidth="1"/>
    <col min="6659" max="6673" width="17.90625" style="185" customWidth="1"/>
    <col min="6674" max="6674" width="14.54296875" style="185" bestFit="1" customWidth="1"/>
    <col min="6675" max="6675" width="15.90625" style="185" bestFit="1" customWidth="1"/>
    <col min="6676" max="6912" width="14.36328125" style="185"/>
    <col min="6913" max="6913" width="9.6328125" style="185" customWidth="1"/>
    <col min="6914" max="6914" width="43.54296875" style="185" customWidth="1"/>
    <col min="6915" max="6929" width="17.90625" style="185" customWidth="1"/>
    <col min="6930" max="6930" width="14.54296875" style="185" bestFit="1" customWidth="1"/>
    <col min="6931" max="6931" width="15.90625" style="185" bestFit="1" customWidth="1"/>
    <col min="6932" max="7168" width="14.36328125" style="185"/>
    <col min="7169" max="7169" width="9.6328125" style="185" customWidth="1"/>
    <col min="7170" max="7170" width="43.54296875" style="185" customWidth="1"/>
    <col min="7171" max="7185" width="17.90625" style="185" customWidth="1"/>
    <col min="7186" max="7186" width="14.54296875" style="185" bestFit="1" customWidth="1"/>
    <col min="7187" max="7187" width="15.90625" style="185" bestFit="1" customWidth="1"/>
    <col min="7188" max="7424" width="14.36328125" style="185"/>
    <col min="7425" max="7425" width="9.6328125" style="185" customWidth="1"/>
    <col min="7426" max="7426" width="43.54296875" style="185" customWidth="1"/>
    <col min="7427" max="7441" width="17.90625" style="185" customWidth="1"/>
    <col min="7442" max="7442" width="14.54296875" style="185" bestFit="1" customWidth="1"/>
    <col min="7443" max="7443" width="15.90625" style="185" bestFit="1" customWidth="1"/>
    <col min="7444" max="7680" width="14.36328125" style="185"/>
    <col min="7681" max="7681" width="9.6328125" style="185" customWidth="1"/>
    <col min="7682" max="7682" width="43.54296875" style="185" customWidth="1"/>
    <col min="7683" max="7697" width="17.90625" style="185" customWidth="1"/>
    <col min="7698" max="7698" width="14.54296875" style="185" bestFit="1" customWidth="1"/>
    <col min="7699" max="7699" width="15.90625" style="185" bestFit="1" customWidth="1"/>
    <col min="7700" max="7936" width="14.36328125" style="185"/>
    <col min="7937" max="7937" width="9.6328125" style="185" customWidth="1"/>
    <col min="7938" max="7938" width="43.54296875" style="185" customWidth="1"/>
    <col min="7939" max="7953" width="17.90625" style="185" customWidth="1"/>
    <col min="7954" max="7954" width="14.54296875" style="185" bestFit="1" customWidth="1"/>
    <col min="7955" max="7955" width="15.90625" style="185" bestFit="1" customWidth="1"/>
    <col min="7956" max="8192" width="14.36328125" style="185"/>
    <col min="8193" max="8193" width="9.6328125" style="185" customWidth="1"/>
    <col min="8194" max="8194" width="43.54296875" style="185" customWidth="1"/>
    <col min="8195" max="8209" width="17.90625" style="185" customWidth="1"/>
    <col min="8210" max="8210" width="14.54296875" style="185" bestFit="1" customWidth="1"/>
    <col min="8211" max="8211" width="15.90625" style="185" bestFit="1" customWidth="1"/>
    <col min="8212" max="8448" width="14.36328125" style="185"/>
    <col min="8449" max="8449" width="9.6328125" style="185" customWidth="1"/>
    <col min="8450" max="8450" width="43.54296875" style="185" customWidth="1"/>
    <col min="8451" max="8465" width="17.90625" style="185" customWidth="1"/>
    <col min="8466" max="8466" width="14.54296875" style="185" bestFit="1" customWidth="1"/>
    <col min="8467" max="8467" width="15.90625" style="185" bestFit="1" customWidth="1"/>
    <col min="8468" max="8704" width="14.36328125" style="185"/>
    <col min="8705" max="8705" width="9.6328125" style="185" customWidth="1"/>
    <col min="8706" max="8706" width="43.54296875" style="185" customWidth="1"/>
    <col min="8707" max="8721" width="17.90625" style="185" customWidth="1"/>
    <col min="8722" max="8722" width="14.54296875" style="185" bestFit="1" customWidth="1"/>
    <col min="8723" max="8723" width="15.90625" style="185" bestFit="1" customWidth="1"/>
    <col min="8724" max="8960" width="14.36328125" style="185"/>
    <col min="8961" max="8961" width="9.6328125" style="185" customWidth="1"/>
    <col min="8962" max="8962" width="43.54296875" style="185" customWidth="1"/>
    <col min="8963" max="8977" width="17.90625" style="185" customWidth="1"/>
    <col min="8978" max="8978" width="14.54296875" style="185" bestFit="1" customWidth="1"/>
    <col min="8979" max="8979" width="15.90625" style="185" bestFit="1" customWidth="1"/>
    <col min="8980" max="9216" width="14.36328125" style="185"/>
    <col min="9217" max="9217" width="9.6328125" style="185" customWidth="1"/>
    <col min="9218" max="9218" width="43.54296875" style="185" customWidth="1"/>
    <col min="9219" max="9233" width="17.90625" style="185" customWidth="1"/>
    <col min="9234" max="9234" width="14.54296875" style="185" bestFit="1" customWidth="1"/>
    <col min="9235" max="9235" width="15.90625" style="185" bestFit="1" customWidth="1"/>
    <col min="9236" max="9472" width="14.36328125" style="185"/>
    <col min="9473" max="9473" width="9.6328125" style="185" customWidth="1"/>
    <col min="9474" max="9474" width="43.54296875" style="185" customWidth="1"/>
    <col min="9475" max="9489" width="17.90625" style="185" customWidth="1"/>
    <col min="9490" max="9490" width="14.54296875" style="185" bestFit="1" customWidth="1"/>
    <col min="9491" max="9491" width="15.90625" style="185" bestFit="1" customWidth="1"/>
    <col min="9492" max="9728" width="14.36328125" style="185"/>
    <col min="9729" max="9729" width="9.6328125" style="185" customWidth="1"/>
    <col min="9730" max="9730" width="43.54296875" style="185" customWidth="1"/>
    <col min="9731" max="9745" width="17.90625" style="185" customWidth="1"/>
    <col min="9746" max="9746" width="14.54296875" style="185" bestFit="1" customWidth="1"/>
    <col min="9747" max="9747" width="15.90625" style="185" bestFit="1" customWidth="1"/>
    <col min="9748" max="9984" width="14.36328125" style="185"/>
    <col min="9985" max="9985" width="9.6328125" style="185" customWidth="1"/>
    <col min="9986" max="9986" width="43.54296875" style="185" customWidth="1"/>
    <col min="9987" max="10001" width="17.90625" style="185" customWidth="1"/>
    <col min="10002" max="10002" width="14.54296875" style="185" bestFit="1" customWidth="1"/>
    <col min="10003" max="10003" width="15.90625" style="185" bestFit="1" customWidth="1"/>
    <col min="10004" max="10240" width="14.36328125" style="185"/>
    <col min="10241" max="10241" width="9.6328125" style="185" customWidth="1"/>
    <col min="10242" max="10242" width="43.54296875" style="185" customWidth="1"/>
    <col min="10243" max="10257" width="17.90625" style="185" customWidth="1"/>
    <col min="10258" max="10258" width="14.54296875" style="185" bestFit="1" customWidth="1"/>
    <col min="10259" max="10259" width="15.90625" style="185" bestFit="1" customWidth="1"/>
    <col min="10260" max="10496" width="14.36328125" style="185"/>
    <col min="10497" max="10497" width="9.6328125" style="185" customWidth="1"/>
    <col min="10498" max="10498" width="43.54296875" style="185" customWidth="1"/>
    <col min="10499" max="10513" width="17.90625" style="185" customWidth="1"/>
    <col min="10514" max="10514" width="14.54296875" style="185" bestFit="1" customWidth="1"/>
    <col min="10515" max="10515" width="15.90625" style="185" bestFit="1" customWidth="1"/>
    <col min="10516" max="10752" width="14.36328125" style="185"/>
    <col min="10753" max="10753" width="9.6328125" style="185" customWidth="1"/>
    <col min="10754" max="10754" width="43.54296875" style="185" customWidth="1"/>
    <col min="10755" max="10769" width="17.90625" style="185" customWidth="1"/>
    <col min="10770" max="10770" width="14.54296875" style="185" bestFit="1" customWidth="1"/>
    <col min="10771" max="10771" width="15.90625" style="185" bestFit="1" customWidth="1"/>
    <col min="10772" max="11008" width="14.36328125" style="185"/>
    <col min="11009" max="11009" width="9.6328125" style="185" customWidth="1"/>
    <col min="11010" max="11010" width="43.54296875" style="185" customWidth="1"/>
    <col min="11011" max="11025" width="17.90625" style="185" customWidth="1"/>
    <col min="11026" max="11026" width="14.54296875" style="185" bestFit="1" customWidth="1"/>
    <col min="11027" max="11027" width="15.90625" style="185" bestFit="1" customWidth="1"/>
    <col min="11028" max="11264" width="14.36328125" style="185"/>
    <col min="11265" max="11265" width="9.6328125" style="185" customWidth="1"/>
    <col min="11266" max="11266" width="43.54296875" style="185" customWidth="1"/>
    <col min="11267" max="11281" width="17.90625" style="185" customWidth="1"/>
    <col min="11282" max="11282" width="14.54296875" style="185" bestFit="1" customWidth="1"/>
    <col min="11283" max="11283" width="15.90625" style="185" bestFit="1" customWidth="1"/>
    <col min="11284" max="11520" width="14.36328125" style="185"/>
    <col min="11521" max="11521" width="9.6328125" style="185" customWidth="1"/>
    <col min="11522" max="11522" width="43.54296875" style="185" customWidth="1"/>
    <col min="11523" max="11537" width="17.90625" style="185" customWidth="1"/>
    <col min="11538" max="11538" width="14.54296875" style="185" bestFit="1" customWidth="1"/>
    <col min="11539" max="11539" width="15.90625" style="185" bestFit="1" customWidth="1"/>
    <col min="11540" max="11776" width="14.36328125" style="185"/>
    <col min="11777" max="11777" width="9.6328125" style="185" customWidth="1"/>
    <col min="11778" max="11778" width="43.54296875" style="185" customWidth="1"/>
    <col min="11779" max="11793" width="17.90625" style="185" customWidth="1"/>
    <col min="11794" max="11794" width="14.54296875" style="185" bestFit="1" customWidth="1"/>
    <col min="11795" max="11795" width="15.90625" style="185" bestFit="1" customWidth="1"/>
    <col min="11796" max="12032" width="14.36328125" style="185"/>
    <col min="12033" max="12033" width="9.6328125" style="185" customWidth="1"/>
    <col min="12034" max="12034" width="43.54296875" style="185" customWidth="1"/>
    <col min="12035" max="12049" width="17.90625" style="185" customWidth="1"/>
    <col min="12050" max="12050" width="14.54296875" style="185" bestFit="1" customWidth="1"/>
    <col min="12051" max="12051" width="15.90625" style="185" bestFit="1" customWidth="1"/>
    <col min="12052" max="12288" width="14.36328125" style="185"/>
    <col min="12289" max="12289" width="9.6328125" style="185" customWidth="1"/>
    <col min="12290" max="12290" width="43.54296875" style="185" customWidth="1"/>
    <col min="12291" max="12305" width="17.90625" style="185" customWidth="1"/>
    <col min="12306" max="12306" width="14.54296875" style="185" bestFit="1" customWidth="1"/>
    <col min="12307" max="12307" width="15.90625" style="185" bestFit="1" customWidth="1"/>
    <col min="12308" max="12544" width="14.36328125" style="185"/>
    <col min="12545" max="12545" width="9.6328125" style="185" customWidth="1"/>
    <col min="12546" max="12546" width="43.54296875" style="185" customWidth="1"/>
    <col min="12547" max="12561" width="17.90625" style="185" customWidth="1"/>
    <col min="12562" max="12562" width="14.54296875" style="185" bestFit="1" customWidth="1"/>
    <col min="12563" max="12563" width="15.90625" style="185" bestFit="1" customWidth="1"/>
    <col min="12564" max="12800" width="14.36328125" style="185"/>
    <col min="12801" max="12801" width="9.6328125" style="185" customWidth="1"/>
    <col min="12802" max="12802" width="43.54296875" style="185" customWidth="1"/>
    <col min="12803" max="12817" width="17.90625" style="185" customWidth="1"/>
    <col min="12818" max="12818" width="14.54296875" style="185" bestFit="1" customWidth="1"/>
    <col min="12819" max="12819" width="15.90625" style="185" bestFit="1" customWidth="1"/>
    <col min="12820" max="13056" width="14.36328125" style="185"/>
    <col min="13057" max="13057" width="9.6328125" style="185" customWidth="1"/>
    <col min="13058" max="13058" width="43.54296875" style="185" customWidth="1"/>
    <col min="13059" max="13073" width="17.90625" style="185" customWidth="1"/>
    <col min="13074" max="13074" width="14.54296875" style="185" bestFit="1" customWidth="1"/>
    <col min="13075" max="13075" width="15.90625" style="185" bestFit="1" customWidth="1"/>
    <col min="13076" max="13312" width="14.36328125" style="185"/>
    <col min="13313" max="13313" width="9.6328125" style="185" customWidth="1"/>
    <col min="13314" max="13314" width="43.54296875" style="185" customWidth="1"/>
    <col min="13315" max="13329" width="17.90625" style="185" customWidth="1"/>
    <col min="13330" max="13330" width="14.54296875" style="185" bestFit="1" customWidth="1"/>
    <col min="13331" max="13331" width="15.90625" style="185" bestFit="1" customWidth="1"/>
    <col min="13332" max="13568" width="14.36328125" style="185"/>
    <col min="13569" max="13569" width="9.6328125" style="185" customWidth="1"/>
    <col min="13570" max="13570" width="43.54296875" style="185" customWidth="1"/>
    <col min="13571" max="13585" width="17.90625" style="185" customWidth="1"/>
    <col min="13586" max="13586" width="14.54296875" style="185" bestFit="1" customWidth="1"/>
    <col min="13587" max="13587" width="15.90625" style="185" bestFit="1" customWidth="1"/>
    <col min="13588" max="13824" width="14.36328125" style="185"/>
    <col min="13825" max="13825" width="9.6328125" style="185" customWidth="1"/>
    <col min="13826" max="13826" width="43.54296875" style="185" customWidth="1"/>
    <col min="13827" max="13841" width="17.90625" style="185" customWidth="1"/>
    <col min="13842" max="13842" width="14.54296875" style="185" bestFit="1" customWidth="1"/>
    <col min="13843" max="13843" width="15.90625" style="185" bestFit="1" customWidth="1"/>
    <col min="13844" max="14080" width="14.36328125" style="185"/>
    <col min="14081" max="14081" width="9.6328125" style="185" customWidth="1"/>
    <col min="14082" max="14082" width="43.54296875" style="185" customWidth="1"/>
    <col min="14083" max="14097" width="17.90625" style="185" customWidth="1"/>
    <col min="14098" max="14098" width="14.54296875" style="185" bestFit="1" customWidth="1"/>
    <col min="14099" max="14099" width="15.90625" style="185" bestFit="1" customWidth="1"/>
    <col min="14100" max="14336" width="14.36328125" style="185"/>
    <col min="14337" max="14337" width="9.6328125" style="185" customWidth="1"/>
    <col min="14338" max="14338" width="43.54296875" style="185" customWidth="1"/>
    <col min="14339" max="14353" width="17.90625" style="185" customWidth="1"/>
    <col min="14354" max="14354" width="14.54296875" style="185" bestFit="1" customWidth="1"/>
    <col min="14355" max="14355" width="15.90625" style="185" bestFit="1" customWidth="1"/>
    <col min="14356" max="14592" width="14.36328125" style="185"/>
    <col min="14593" max="14593" width="9.6328125" style="185" customWidth="1"/>
    <col min="14594" max="14594" width="43.54296875" style="185" customWidth="1"/>
    <col min="14595" max="14609" width="17.90625" style="185" customWidth="1"/>
    <col min="14610" max="14610" width="14.54296875" style="185" bestFit="1" customWidth="1"/>
    <col min="14611" max="14611" width="15.90625" style="185" bestFit="1" customWidth="1"/>
    <col min="14612" max="14848" width="14.36328125" style="185"/>
    <col min="14849" max="14849" width="9.6328125" style="185" customWidth="1"/>
    <col min="14850" max="14850" width="43.54296875" style="185" customWidth="1"/>
    <col min="14851" max="14865" width="17.90625" style="185" customWidth="1"/>
    <col min="14866" max="14866" width="14.54296875" style="185" bestFit="1" customWidth="1"/>
    <col min="14867" max="14867" width="15.90625" style="185" bestFit="1" customWidth="1"/>
    <col min="14868" max="15104" width="14.36328125" style="185"/>
    <col min="15105" max="15105" width="9.6328125" style="185" customWidth="1"/>
    <col min="15106" max="15106" width="43.54296875" style="185" customWidth="1"/>
    <col min="15107" max="15121" width="17.90625" style="185" customWidth="1"/>
    <col min="15122" max="15122" width="14.54296875" style="185" bestFit="1" customWidth="1"/>
    <col min="15123" max="15123" width="15.90625" style="185" bestFit="1" customWidth="1"/>
    <col min="15124" max="15360" width="14.36328125" style="185"/>
    <col min="15361" max="15361" width="9.6328125" style="185" customWidth="1"/>
    <col min="15362" max="15362" width="43.54296875" style="185" customWidth="1"/>
    <col min="15363" max="15377" width="17.90625" style="185" customWidth="1"/>
    <col min="15378" max="15378" width="14.54296875" style="185" bestFit="1" customWidth="1"/>
    <col min="15379" max="15379" width="15.90625" style="185" bestFit="1" customWidth="1"/>
    <col min="15380" max="15616" width="14.36328125" style="185"/>
    <col min="15617" max="15617" width="9.6328125" style="185" customWidth="1"/>
    <col min="15618" max="15618" width="43.54296875" style="185" customWidth="1"/>
    <col min="15619" max="15633" width="17.90625" style="185" customWidth="1"/>
    <col min="15634" max="15634" width="14.54296875" style="185" bestFit="1" customWidth="1"/>
    <col min="15635" max="15635" width="15.90625" style="185" bestFit="1" customWidth="1"/>
    <col min="15636" max="15872" width="14.36328125" style="185"/>
    <col min="15873" max="15873" width="9.6328125" style="185" customWidth="1"/>
    <col min="15874" max="15874" width="43.54296875" style="185" customWidth="1"/>
    <col min="15875" max="15889" width="17.90625" style="185" customWidth="1"/>
    <col min="15890" max="15890" width="14.54296875" style="185" bestFit="1" customWidth="1"/>
    <col min="15891" max="15891" width="15.90625" style="185" bestFit="1" customWidth="1"/>
    <col min="15892" max="16128" width="14.36328125" style="185"/>
    <col min="16129" max="16129" width="9.6328125" style="185" customWidth="1"/>
    <col min="16130" max="16130" width="43.54296875" style="185" customWidth="1"/>
    <col min="16131" max="16145" width="17.90625" style="185" customWidth="1"/>
    <col min="16146" max="16146" width="14.54296875" style="185" bestFit="1" customWidth="1"/>
    <col min="16147" max="16147" width="15.90625" style="185" bestFit="1" customWidth="1"/>
    <col min="16148" max="16384" width="14.36328125" style="185"/>
  </cols>
  <sheetData>
    <row r="1" spans="2:17" ht="15.75" customHeight="1" x14ac:dyDescent="0.3"/>
    <row r="2" spans="2:17" ht="15.75" customHeight="1" x14ac:dyDescent="0.3"/>
    <row r="3" spans="2:17" ht="18.75" customHeight="1" x14ac:dyDescent="0.3">
      <c r="B3" s="266" t="s">
        <v>295</v>
      </c>
      <c r="C3" s="266"/>
      <c r="D3" s="266"/>
      <c r="E3" s="266"/>
      <c r="F3" s="266"/>
      <c r="G3" s="266"/>
      <c r="H3" s="266"/>
      <c r="I3" s="266"/>
      <c r="J3" s="266"/>
      <c r="K3" s="266"/>
      <c r="L3" s="266"/>
      <c r="M3" s="266"/>
      <c r="N3" s="266"/>
      <c r="O3" s="266"/>
      <c r="P3" s="266"/>
      <c r="Q3" s="266"/>
    </row>
    <row r="4" spans="2:17" s="191" customFormat="1" ht="15.75" customHeight="1" x14ac:dyDescent="0.3">
      <c r="B4" s="187" t="s">
        <v>0</v>
      </c>
      <c r="C4" s="188" t="s">
        <v>65</v>
      </c>
      <c r="D4" s="188" t="s">
        <v>66</v>
      </c>
      <c r="E4" s="188" t="s">
        <v>67</v>
      </c>
      <c r="F4" s="188" t="s">
        <v>68</v>
      </c>
      <c r="G4" s="188" t="s">
        <v>69</v>
      </c>
      <c r="H4" s="188" t="s">
        <v>86</v>
      </c>
      <c r="I4" s="189" t="s">
        <v>70</v>
      </c>
      <c r="J4" s="188" t="s">
        <v>71</v>
      </c>
      <c r="K4" s="190" t="s">
        <v>72</v>
      </c>
      <c r="L4" s="190" t="s">
        <v>73</v>
      </c>
      <c r="M4" s="190" t="s">
        <v>74</v>
      </c>
      <c r="N4" s="190" t="s">
        <v>2</v>
      </c>
      <c r="O4" s="190" t="s">
        <v>75</v>
      </c>
      <c r="P4" s="190" t="s">
        <v>76</v>
      </c>
      <c r="Q4" s="190" t="s">
        <v>77</v>
      </c>
    </row>
    <row r="5" spans="2:17" ht="15" customHeight="1" x14ac:dyDescent="0.3">
      <c r="B5" s="267" t="s">
        <v>16</v>
      </c>
      <c r="C5" s="268"/>
      <c r="D5" s="268"/>
      <c r="E5" s="268"/>
      <c r="F5" s="268"/>
      <c r="G5" s="268"/>
      <c r="H5" s="268"/>
      <c r="I5" s="268"/>
      <c r="J5" s="268"/>
      <c r="K5" s="268"/>
      <c r="L5" s="268"/>
      <c r="M5" s="268"/>
      <c r="N5" s="268"/>
      <c r="O5" s="268"/>
      <c r="P5" s="268"/>
      <c r="Q5" s="269"/>
    </row>
    <row r="6" spans="2:17" ht="18.75" customHeight="1" x14ac:dyDescent="0.3">
      <c r="B6" s="9" t="s">
        <v>256</v>
      </c>
      <c r="C6" s="193">
        <v>0</v>
      </c>
      <c r="D6" s="193">
        <v>0</v>
      </c>
      <c r="E6" s="193">
        <v>0</v>
      </c>
      <c r="F6" s="193">
        <v>0</v>
      </c>
      <c r="G6" s="193">
        <v>0</v>
      </c>
      <c r="H6" s="193">
        <v>0</v>
      </c>
      <c r="I6" s="193">
        <v>0</v>
      </c>
      <c r="J6" s="193">
        <v>0</v>
      </c>
      <c r="K6" s="193">
        <v>0</v>
      </c>
      <c r="L6" s="193">
        <v>0</v>
      </c>
      <c r="M6" s="193">
        <v>0</v>
      </c>
      <c r="N6" s="193">
        <v>0</v>
      </c>
      <c r="O6" s="193">
        <v>0</v>
      </c>
      <c r="P6" s="193">
        <v>0</v>
      </c>
      <c r="Q6" s="194">
        <v>0</v>
      </c>
    </row>
    <row r="7" spans="2:17" ht="18.75" customHeight="1" x14ac:dyDescent="0.3">
      <c r="B7" s="192" t="s">
        <v>51</v>
      </c>
      <c r="C7" s="193">
        <v>0</v>
      </c>
      <c r="D7" s="193">
        <v>0</v>
      </c>
      <c r="E7" s="193">
        <v>0</v>
      </c>
      <c r="F7" s="193">
        <v>0</v>
      </c>
      <c r="G7" s="193">
        <v>0</v>
      </c>
      <c r="H7" s="193">
        <v>0</v>
      </c>
      <c r="I7" s="193">
        <v>0</v>
      </c>
      <c r="J7" s="193">
        <v>0</v>
      </c>
      <c r="K7" s="193">
        <v>0</v>
      </c>
      <c r="L7" s="193">
        <v>0</v>
      </c>
      <c r="M7" s="193">
        <v>0</v>
      </c>
      <c r="N7" s="193">
        <v>0</v>
      </c>
      <c r="O7" s="193">
        <v>0</v>
      </c>
      <c r="P7" s="193">
        <v>0</v>
      </c>
      <c r="Q7" s="194">
        <v>0</v>
      </c>
    </row>
    <row r="8" spans="2:17" ht="18.75" customHeight="1" x14ac:dyDescent="0.3">
      <c r="B8" s="192" t="s">
        <v>148</v>
      </c>
      <c r="C8" s="193">
        <v>0</v>
      </c>
      <c r="D8" s="193">
        <v>0</v>
      </c>
      <c r="E8" s="193">
        <v>0</v>
      </c>
      <c r="F8" s="193">
        <v>0</v>
      </c>
      <c r="G8" s="193">
        <v>0</v>
      </c>
      <c r="H8" s="193">
        <v>0</v>
      </c>
      <c r="I8" s="193">
        <v>0</v>
      </c>
      <c r="J8" s="193">
        <v>0</v>
      </c>
      <c r="K8" s="193">
        <v>0</v>
      </c>
      <c r="L8" s="193">
        <v>0</v>
      </c>
      <c r="M8" s="193">
        <v>0</v>
      </c>
      <c r="N8" s="193">
        <v>0</v>
      </c>
      <c r="O8" s="193">
        <v>0</v>
      </c>
      <c r="P8" s="193">
        <v>0</v>
      </c>
      <c r="Q8" s="194">
        <v>0</v>
      </c>
    </row>
    <row r="9" spans="2:17" ht="18.75" customHeight="1" x14ac:dyDescent="0.3">
      <c r="B9" s="192" t="s">
        <v>52</v>
      </c>
      <c r="C9" s="193">
        <v>0</v>
      </c>
      <c r="D9" s="193">
        <v>0</v>
      </c>
      <c r="E9" s="193">
        <v>0</v>
      </c>
      <c r="F9" s="193">
        <v>0</v>
      </c>
      <c r="G9" s="193">
        <v>0</v>
      </c>
      <c r="H9" s="193">
        <v>0</v>
      </c>
      <c r="I9" s="193">
        <v>0</v>
      </c>
      <c r="J9" s="193">
        <v>0</v>
      </c>
      <c r="K9" s="193">
        <v>0</v>
      </c>
      <c r="L9" s="193">
        <v>0</v>
      </c>
      <c r="M9" s="193">
        <v>0</v>
      </c>
      <c r="N9" s="193">
        <v>0</v>
      </c>
      <c r="O9" s="193">
        <v>0</v>
      </c>
      <c r="P9" s="193">
        <v>0</v>
      </c>
      <c r="Q9" s="194">
        <v>0</v>
      </c>
    </row>
    <row r="10" spans="2:17" ht="18.75" customHeight="1" x14ac:dyDescent="0.3">
      <c r="B10" s="192" t="s">
        <v>53</v>
      </c>
      <c r="C10" s="193">
        <v>0</v>
      </c>
      <c r="D10" s="193">
        <v>0</v>
      </c>
      <c r="E10" s="193">
        <v>0</v>
      </c>
      <c r="F10" s="193">
        <v>0</v>
      </c>
      <c r="G10" s="193">
        <v>0</v>
      </c>
      <c r="H10" s="193">
        <v>0</v>
      </c>
      <c r="I10" s="193">
        <v>0</v>
      </c>
      <c r="J10" s="193">
        <v>0</v>
      </c>
      <c r="K10" s="193">
        <v>0</v>
      </c>
      <c r="L10" s="193">
        <v>0</v>
      </c>
      <c r="M10" s="193">
        <v>0</v>
      </c>
      <c r="N10" s="193">
        <v>0</v>
      </c>
      <c r="O10" s="193">
        <v>0</v>
      </c>
      <c r="P10" s="193">
        <v>0</v>
      </c>
      <c r="Q10" s="194">
        <v>0</v>
      </c>
    </row>
    <row r="11" spans="2:17" ht="18.75" customHeight="1" x14ac:dyDescent="0.3">
      <c r="B11" s="192" t="s">
        <v>22</v>
      </c>
      <c r="C11" s="193">
        <v>0</v>
      </c>
      <c r="D11" s="193">
        <v>0</v>
      </c>
      <c r="E11" s="193">
        <v>0</v>
      </c>
      <c r="F11" s="193">
        <v>0</v>
      </c>
      <c r="G11" s="193">
        <v>0</v>
      </c>
      <c r="H11" s="193">
        <v>0</v>
      </c>
      <c r="I11" s="193">
        <v>0</v>
      </c>
      <c r="J11" s="193">
        <v>0</v>
      </c>
      <c r="K11" s="193">
        <v>0</v>
      </c>
      <c r="L11" s="193">
        <v>0</v>
      </c>
      <c r="M11" s="193">
        <v>0</v>
      </c>
      <c r="N11" s="193">
        <v>0</v>
      </c>
      <c r="O11" s="193">
        <v>0</v>
      </c>
      <c r="P11" s="193">
        <v>0</v>
      </c>
      <c r="Q11" s="194">
        <v>0</v>
      </c>
    </row>
    <row r="12" spans="2:17" ht="18.75" customHeight="1" x14ac:dyDescent="0.3">
      <c r="B12" s="192" t="s">
        <v>55</v>
      </c>
      <c r="C12" s="193">
        <v>0</v>
      </c>
      <c r="D12" s="193">
        <v>0</v>
      </c>
      <c r="E12" s="193">
        <v>0</v>
      </c>
      <c r="F12" s="193">
        <v>0</v>
      </c>
      <c r="G12" s="193">
        <v>0</v>
      </c>
      <c r="H12" s="193">
        <v>0</v>
      </c>
      <c r="I12" s="193">
        <v>0</v>
      </c>
      <c r="J12" s="193">
        <v>0</v>
      </c>
      <c r="K12" s="193">
        <v>0</v>
      </c>
      <c r="L12" s="193">
        <v>0</v>
      </c>
      <c r="M12" s="193">
        <v>0</v>
      </c>
      <c r="N12" s="193">
        <v>0</v>
      </c>
      <c r="O12" s="193">
        <v>0</v>
      </c>
      <c r="P12" s="193">
        <v>0</v>
      </c>
      <c r="Q12" s="194">
        <v>0</v>
      </c>
    </row>
    <row r="13" spans="2:17" ht="18.75" customHeight="1" x14ac:dyDescent="0.3">
      <c r="B13" s="6" t="s">
        <v>263</v>
      </c>
      <c r="C13" s="193">
        <v>0</v>
      </c>
      <c r="D13" s="193">
        <v>0</v>
      </c>
      <c r="E13" s="193">
        <v>0</v>
      </c>
      <c r="F13" s="193">
        <v>0</v>
      </c>
      <c r="G13" s="193">
        <v>0</v>
      </c>
      <c r="H13" s="193">
        <v>0</v>
      </c>
      <c r="I13" s="193">
        <v>0</v>
      </c>
      <c r="J13" s="193">
        <v>0</v>
      </c>
      <c r="K13" s="193">
        <v>0</v>
      </c>
      <c r="L13" s="193">
        <v>0</v>
      </c>
      <c r="M13" s="193">
        <v>0</v>
      </c>
      <c r="N13" s="193">
        <v>0</v>
      </c>
      <c r="O13" s="193">
        <v>0</v>
      </c>
      <c r="P13" s="193">
        <v>0</v>
      </c>
      <c r="Q13" s="194">
        <v>0</v>
      </c>
    </row>
    <row r="14" spans="2:17" ht="18.75" customHeight="1" x14ac:dyDescent="0.3">
      <c r="B14" s="192" t="s">
        <v>56</v>
      </c>
      <c r="C14" s="193">
        <v>0</v>
      </c>
      <c r="D14" s="193">
        <v>0</v>
      </c>
      <c r="E14" s="193">
        <v>0</v>
      </c>
      <c r="F14" s="193">
        <v>0</v>
      </c>
      <c r="G14" s="193">
        <v>0</v>
      </c>
      <c r="H14" s="193">
        <v>0</v>
      </c>
      <c r="I14" s="193">
        <v>0</v>
      </c>
      <c r="J14" s="193">
        <v>0</v>
      </c>
      <c r="K14" s="193">
        <v>0</v>
      </c>
      <c r="L14" s="193">
        <v>0</v>
      </c>
      <c r="M14" s="193">
        <v>0</v>
      </c>
      <c r="N14" s="193">
        <v>0</v>
      </c>
      <c r="O14" s="193">
        <v>0</v>
      </c>
      <c r="P14" s="193">
        <v>0</v>
      </c>
      <c r="Q14" s="194">
        <v>0</v>
      </c>
    </row>
    <row r="15" spans="2:17" ht="18.75" customHeight="1" x14ac:dyDescent="0.3">
      <c r="B15" s="192" t="s">
        <v>57</v>
      </c>
      <c r="C15" s="193">
        <v>0</v>
      </c>
      <c r="D15" s="193">
        <v>0</v>
      </c>
      <c r="E15" s="193">
        <v>0</v>
      </c>
      <c r="F15" s="193">
        <v>0</v>
      </c>
      <c r="G15" s="193">
        <v>0</v>
      </c>
      <c r="H15" s="193">
        <v>0</v>
      </c>
      <c r="I15" s="193">
        <v>0</v>
      </c>
      <c r="J15" s="193">
        <v>0</v>
      </c>
      <c r="K15" s="193">
        <v>0</v>
      </c>
      <c r="L15" s="193">
        <v>0</v>
      </c>
      <c r="M15" s="193">
        <v>0</v>
      </c>
      <c r="N15" s="193">
        <v>0</v>
      </c>
      <c r="O15" s="193">
        <v>0</v>
      </c>
      <c r="P15" s="193">
        <v>0</v>
      </c>
      <c r="Q15" s="194">
        <v>0</v>
      </c>
    </row>
    <row r="16" spans="2:17" ht="18.75" customHeight="1" x14ac:dyDescent="0.3">
      <c r="B16" s="192" t="s">
        <v>58</v>
      </c>
      <c r="C16" s="193">
        <v>0</v>
      </c>
      <c r="D16" s="193">
        <v>0</v>
      </c>
      <c r="E16" s="193">
        <v>0</v>
      </c>
      <c r="F16" s="193">
        <v>0</v>
      </c>
      <c r="G16" s="193">
        <v>0</v>
      </c>
      <c r="H16" s="193">
        <v>0</v>
      </c>
      <c r="I16" s="193">
        <v>0</v>
      </c>
      <c r="J16" s="193">
        <v>0</v>
      </c>
      <c r="K16" s="193">
        <v>0</v>
      </c>
      <c r="L16" s="193">
        <v>0</v>
      </c>
      <c r="M16" s="193">
        <v>0</v>
      </c>
      <c r="N16" s="193">
        <v>0</v>
      </c>
      <c r="O16" s="193">
        <v>0</v>
      </c>
      <c r="P16" s="193">
        <v>0</v>
      </c>
      <c r="Q16" s="194">
        <v>0</v>
      </c>
    </row>
    <row r="17" spans="2:19" ht="18.75" customHeight="1" x14ac:dyDescent="0.3">
      <c r="B17" s="192" t="s">
        <v>131</v>
      </c>
      <c r="C17" s="193">
        <v>0</v>
      </c>
      <c r="D17" s="193">
        <v>0</v>
      </c>
      <c r="E17" s="193">
        <v>0</v>
      </c>
      <c r="F17" s="193">
        <v>0</v>
      </c>
      <c r="G17" s="193">
        <v>0</v>
      </c>
      <c r="H17" s="193">
        <v>0</v>
      </c>
      <c r="I17" s="193">
        <v>0</v>
      </c>
      <c r="J17" s="193">
        <v>0</v>
      </c>
      <c r="K17" s="193">
        <v>0</v>
      </c>
      <c r="L17" s="193">
        <v>0</v>
      </c>
      <c r="M17" s="193">
        <v>0</v>
      </c>
      <c r="N17" s="193">
        <v>0</v>
      </c>
      <c r="O17" s="193">
        <v>0</v>
      </c>
      <c r="P17" s="193">
        <v>0</v>
      </c>
      <c r="Q17" s="194">
        <v>0</v>
      </c>
    </row>
    <row r="18" spans="2:19" ht="18.75" customHeight="1" x14ac:dyDescent="0.3">
      <c r="B18" s="192" t="s">
        <v>253</v>
      </c>
      <c r="C18" s="193">
        <v>0</v>
      </c>
      <c r="D18" s="193">
        <v>0</v>
      </c>
      <c r="E18" s="193">
        <v>0</v>
      </c>
      <c r="F18" s="193">
        <v>0</v>
      </c>
      <c r="G18" s="193">
        <v>0</v>
      </c>
      <c r="H18" s="193">
        <v>0</v>
      </c>
      <c r="I18" s="193">
        <v>0</v>
      </c>
      <c r="J18" s="193">
        <v>0</v>
      </c>
      <c r="K18" s="193">
        <v>0</v>
      </c>
      <c r="L18" s="193">
        <v>0</v>
      </c>
      <c r="M18" s="193">
        <v>0</v>
      </c>
      <c r="N18" s="193">
        <v>0</v>
      </c>
      <c r="O18" s="193">
        <v>0</v>
      </c>
      <c r="P18" s="193">
        <v>0</v>
      </c>
      <c r="Q18" s="194">
        <v>0</v>
      </c>
    </row>
    <row r="19" spans="2:19" ht="18.75" customHeight="1" x14ac:dyDescent="0.3">
      <c r="B19" s="192" t="s">
        <v>136</v>
      </c>
      <c r="C19" s="199">
        <v>0</v>
      </c>
      <c r="D19" s="193">
        <v>0</v>
      </c>
      <c r="E19" s="193">
        <v>0</v>
      </c>
      <c r="F19" s="193">
        <v>0</v>
      </c>
      <c r="G19" s="193">
        <v>0</v>
      </c>
      <c r="H19" s="193">
        <v>0</v>
      </c>
      <c r="I19" s="193">
        <v>0</v>
      </c>
      <c r="J19" s="193">
        <v>0</v>
      </c>
      <c r="K19" s="193">
        <v>0</v>
      </c>
      <c r="L19" s="193">
        <v>0</v>
      </c>
      <c r="M19" s="193">
        <v>0</v>
      </c>
      <c r="N19" s="193">
        <v>257057</v>
      </c>
      <c r="O19" s="193">
        <v>0</v>
      </c>
      <c r="P19" s="193">
        <v>0</v>
      </c>
      <c r="Q19" s="194">
        <v>257057</v>
      </c>
    </row>
    <row r="20" spans="2:19" ht="18.75" customHeight="1" x14ac:dyDescent="0.3">
      <c r="B20" s="192" t="s">
        <v>35</v>
      </c>
      <c r="C20" s="199">
        <v>0</v>
      </c>
      <c r="D20" s="193">
        <v>0</v>
      </c>
      <c r="E20" s="193">
        <v>0</v>
      </c>
      <c r="F20" s="193">
        <v>0</v>
      </c>
      <c r="G20" s="193">
        <v>0</v>
      </c>
      <c r="H20" s="193">
        <v>0</v>
      </c>
      <c r="I20" s="193">
        <v>0</v>
      </c>
      <c r="J20" s="193">
        <v>0</v>
      </c>
      <c r="K20" s="193">
        <v>0</v>
      </c>
      <c r="L20" s="193">
        <v>0</v>
      </c>
      <c r="M20" s="193">
        <v>0</v>
      </c>
      <c r="N20" s="193">
        <v>0</v>
      </c>
      <c r="O20" s="193">
        <v>0</v>
      </c>
      <c r="P20" s="193">
        <v>0</v>
      </c>
      <c r="Q20" s="194">
        <v>0</v>
      </c>
    </row>
    <row r="21" spans="2:19" ht="18.75" customHeight="1" x14ac:dyDescent="0.3">
      <c r="B21" s="192" t="s">
        <v>191</v>
      </c>
      <c r="C21" s="199">
        <v>0</v>
      </c>
      <c r="D21" s="193">
        <v>0</v>
      </c>
      <c r="E21" s="193">
        <v>0</v>
      </c>
      <c r="F21" s="193">
        <v>0</v>
      </c>
      <c r="G21" s="193">
        <v>0</v>
      </c>
      <c r="H21" s="193">
        <v>0</v>
      </c>
      <c r="I21" s="193">
        <v>0</v>
      </c>
      <c r="J21" s="193">
        <v>0</v>
      </c>
      <c r="K21" s="193">
        <v>0</v>
      </c>
      <c r="L21" s="193">
        <v>0</v>
      </c>
      <c r="M21" s="193">
        <v>0</v>
      </c>
      <c r="N21" s="193">
        <v>0</v>
      </c>
      <c r="O21" s="193">
        <v>0</v>
      </c>
      <c r="P21" s="193">
        <v>0</v>
      </c>
      <c r="Q21" s="194">
        <v>0</v>
      </c>
    </row>
    <row r="22" spans="2:19" ht="18.75" customHeight="1" x14ac:dyDescent="0.3">
      <c r="B22" s="192" t="s">
        <v>59</v>
      </c>
      <c r="C22" s="199">
        <v>0</v>
      </c>
      <c r="D22" s="193">
        <v>0</v>
      </c>
      <c r="E22" s="193">
        <v>0</v>
      </c>
      <c r="F22" s="193">
        <v>0</v>
      </c>
      <c r="G22" s="193">
        <v>0</v>
      </c>
      <c r="H22" s="193">
        <v>0</v>
      </c>
      <c r="I22" s="193">
        <v>0</v>
      </c>
      <c r="J22" s="193">
        <v>0</v>
      </c>
      <c r="K22" s="193">
        <v>0</v>
      </c>
      <c r="L22" s="193">
        <v>0</v>
      </c>
      <c r="M22" s="193">
        <v>0</v>
      </c>
      <c r="N22" s="193">
        <v>0</v>
      </c>
      <c r="O22" s="193">
        <v>0</v>
      </c>
      <c r="P22" s="193">
        <v>0</v>
      </c>
      <c r="Q22" s="194">
        <v>0</v>
      </c>
    </row>
    <row r="23" spans="2:19" ht="18.75" customHeight="1" x14ac:dyDescent="0.3">
      <c r="B23" s="192" t="s">
        <v>60</v>
      </c>
      <c r="C23" s="199">
        <v>0</v>
      </c>
      <c r="D23" s="193">
        <v>0</v>
      </c>
      <c r="E23" s="193">
        <v>0</v>
      </c>
      <c r="F23" s="193">
        <v>0</v>
      </c>
      <c r="G23" s="193">
        <v>0</v>
      </c>
      <c r="H23" s="193">
        <v>0</v>
      </c>
      <c r="I23" s="193">
        <v>0</v>
      </c>
      <c r="J23" s="193">
        <v>0</v>
      </c>
      <c r="K23" s="193">
        <v>0</v>
      </c>
      <c r="L23" s="193">
        <v>0</v>
      </c>
      <c r="M23" s="193">
        <v>0</v>
      </c>
      <c r="N23" s="193">
        <v>0</v>
      </c>
      <c r="O23" s="193">
        <v>0</v>
      </c>
      <c r="P23" s="193">
        <v>0</v>
      </c>
      <c r="Q23" s="194">
        <v>0</v>
      </c>
    </row>
    <row r="24" spans="2:19" ht="18.75" customHeight="1" x14ac:dyDescent="0.3">
      <c r="B24" s="192" t="s">
        <v>134</v>
      </c>
      <c r="C24" s="199">
        <v>0</v>
      </c>
      <c r="D24" s="193">
        <v>0</v>
      </c>
      <c r="E24" s="193">
        <v>0</v>
      </c>
      <c r="F24" s="193">
        <v>0</v>
      </c>
      <c r="G24" s="193">
        <v>0</v>
      </c>
      <c r="H24" s="193">
        <v>0</v>
      </c>
      <c r="I24" s="193">
        <v>0</v>
      </c>
      <c r="J24" s="193">
        <v>0</v>
      </c>
      <c r="K24" s="193">
        <v>0</v>
      </c>
      <c r="L24" s="193">
        <v>0</v>
      </c>
      <c r="M24" s="193">
        <v>0</v>
      </c>
      <c r="N24" s="193">
        <v>0</v>
      </c>
      <c r="O24" s="193">
        <v>0</v>
      </c>
      <c r="P24" s="193">
        <v>0</v>
      </c>
      <c r="Q24" s="194">
        <v>0</v>
      </c>
    </row>
    <row r="25" spans="2:19" ht="18.75" customHeight="1" x14ac:dyDescent="0.3">
      <c r="B25" s="192" t="s">
        <v>135</v>
      </c>
      <c r="C25" s="199">
        <v>0</v>
      </c>
      <c r="D25" s="193">
        <v>0</v>
      </c>
      <c r="E25" s="193">
        <v>0</v>
      </c>
      <c r="F25" s="193">
        <v>0</v>
      </c>
      <c r="G25" s="193">
        <v>0</v>
      </c>
      <c r="H25" s="193">
        <v>0</v>
      </c>
      <c r="I25" s="193">
        <v>0</v>
      </c>
      <c r="J25" s="193">
        <v>0</v>
      </c>
      <c r="K25" s="193">
        <v>0</v>
      </c>
      <c r="L25" s="193">
        <v>0</v>
      </c>
      <c r="M25" s="193">
        <v>0</v>
      </c>
      <c r="N25" s="193">
        <v>0</v>
      </c>
      <c r="O25" s="193">
        <v>0</v>
      </c>
      <c r="P25" s="193">
        <v>0</v>
      </c>
      <c r="Q25" s="194">
        <v>0</v>
      </c>
    </row>
    <row r="26" spans="2:19" ht="18.75" customHeight="1" x14ac:dyDescent="0.3">
      <c r="B26" s="192" t="s">
        <v>149</v>
      </c>
      <c r="C26" s="199">
        <v>0</v>
      </c>
      <c r="D26" s="193">
        <v>0</v>
      </c>
      <c r="E26" s="193">
        <v>0</v>
      </c>
      <c r="F26" s="193">
        <v>0</v>
      </c>
      <c r="G26" s="193">
        <v>0</v>
      </c>
      <c r="H26" s="193">
        <v>0</v>
      </c>
      <c r="I26" s="193">
        <v>0</v>
      </c>
      <c r="J26" s="193">
        <v>0</v>
      </c>
      <c r="K26" s="193">
        <v>0</v>
      </c>
      <c r="L26" s="193">
        <v>0</v>
      </c>
      <c r="M26" s="193">
        <v>0</v>
      </c>
      <c r="N26" s="193">
        <v>0</v>
      </c>
      <c r="O26" s="193">
        <v>0</v>
      </c>
      <c r="P26" s="193">
        <v>0</v>
      </c>
      <c r="Q26" s="194">
        <v>0</v>
      </c>
    </row>
    <row r="27" spans="2:19" ht="18.75" customHeight="1" x14ac:dyDescent="0.3">
      <c r="B27" s="192" t="s">
        <v>61</v>
      </c>
      <c r="C27" s="199">
        <v>150772</v>
      </c>
      <c r="D27" s="193">
        <v>235035</v>
      </c>
      <c r="E27" s="193">
        <v>235035</v>
      </c>
      <c r="F27" s="193">
        <v>0</v>
      </c>
      <c r="G27" s="193">
        <v>115213</v>
      </c>
      <c r="H27" s="193">
        <v>115213</v>
      </c>
      <c r="I27" s="193">
        <v>0</v>
      </c>
      <c r="J27" s="193">
        <v>0</v>
      </c>
      <c r="K27" s="193">
        <v>0</v>
      </c>
      <c r="L27" s="193">
        <v>10930</v>
      </c>
      <c r="M27" s="193">
        <v>35450</v>
      </c>
      <c r="N27" s="193">
        <v>24812</v>
      </c>
      <c r="O27" s="193">
        <v>0</v>
      </c>
      <c r="P27" s="193">
        <v>0</v>
      </c>
      <c r="Q27" s="194">
        <v>249026</v>
      </c>
    </row>
    <row r="28" spans="2:19" ht="18.75" customHeight="1" x14ac:dyDescent="0.3">
      <c r="B28" s="192" t="s">
        <v>62</v>
      </c>
      <c r="C28" s="199">
        <v>0</v>
      </c>
      <c r="D28" s="193">
        <v>0</v>
      </c>
      <c r="E28" s="193">
        <v>0</v>
      </c>
      <c r="F28" s="193">
        <v>0</v>
      </c>
      <c r="G28" s="193">
        <v>0</v>
      </c>
      <c r="H28" s="193">
        <v>0</v>
      </c>
      <c r="I28" s="193">
        <v>0</v>
      </c>
      <c r="J28" s="193">
        <v>0</v>
      </c>
      <c r="K28" s="193">
        <v>0</v>
      </c>
      <c r="L28" s="193">
        <v>0</v>
      </c>
      <c r="M28" s="193">
        <v>0</v>
      </c>
      <c r="N28" s="193">
        <v>0</v>
      </c>
      <c r="O28" s="193">
        <v>0</v>
      </c>
      <c r="P28" s="193">
        <v>0</v>
      </c>
      <c r="Q28" s="194">
        <v>0</v>
      </c>
    </row>
    <row r="29" spans="2:19" ht="18.75" customHeight="1" x14ac:dyDescent="0.3">
      <c r="B29" s="192" t="s">
        <v>63</v>
      </c>
      <c r="C29" s="199">
        <v>1879</v>
      </c>
      <c r="D29" s="193">
        <v>0</v>
      </c>
      <c r="E29" s="193">
        <v>0</v>
      </c>
      <c r="F29" s="193">
        <v>0</v>
      </c>
      <c r="G29" s="193">
        <v>0</v>
      </c>
      <c r="H29" s="193">
        <v>0</v>
      </c>
      <c r="I29" s="193">
        <v>0</v>
      </c>
      <c r="J29" s="193">
        <v>0</v>
      </c>
      <c r="K29" s="193">
        <v>0</v>
      </c>
      <c r="L29" s="193">
        <v>0</v>
      </c>
      <c r="M29" s="193">
        <v>0</v>
      </c>
      <c r="N29" s="193">
        <v>166662</v>
      </c>
      <c r="O29" s="193">
        <v>0</v>
      </c>
      <c r="P29" s="193">
        <v>0</v>
      </c>
      <c r="Q29" s="194">
        <v>168541</v>
      </c>
    </row>
    <row r="30" spans="2:19" ht="18.75" customHeight="1" x14ac:dyDescent="0.3">
      <c r="B30" s="195" t="s">
        <v>45</v>
      </c>
      <c r="C30" s="196">
        <f t="shared" ref="C30:Q30" si="0">SUM(C6:C29)</f>
        <v>152651</v>
      </c>
      <c r="D30" s="196">
        <f t="shared" si="0"/>
        <v>235035</v>
      </c>
      <c r="E30" s="196">
        <f t="shared" si="0"/>
        <v>235035</v>
      </c>
      <c r="F30" s="196">
        <f t="shared" si="0"/>
        <v>0</v>
      </c>
      <c r="G30" s="196">
        <f t="shared" si="0"/>
        <v>115213</v>
      </c>
      <c r="H30" s="196">
        <f t="shared" si="0"/>
        <v>115213</v>
      </c>
      <c r="I30" s="196">
        <f t="shared" si="0"/>
        <v>0</v>
      </c>
      <c r="J30" s="196">
        <f t="shared" si="0"/>
        <v>0</v>
      </c>
      <c r="K30" s="196">
        <f t="shared" si="0"/>
        <v>0</v>
      </c>
      <c r="L30" s="196">
        <f t="shared" si="0"/>
        <v>10930</v>
      </c>
      <c r="M30" s="196">
        <f t="shared" si="0"/>
        <v>35450</v>
      </c>
      <c r="N30" s="196">
        <f t="shared" si="0"/>
        <v>448531</v>
      </c>
      <c r="O30" s="196">
        <f t="shared" si="0"/>
        <v>0</v>
      </c>
      <c r="P30" s="196">
        <f t="shared" si="0"/>
        <v>0</v>
      </c>
      <c r="Q30" s="196">
        <f t="shared" si="0"/>
        <v>674624</v>
      </c>
      <c r="R30" s="197"/>
      <c r="S30" s="197"/>
    </row>
    <row r="31" spans="2:19" ht="18.75" customHeight="1" x14ac:dyDescent="0.3">
      <c r="B31" s="267" t="s">
        <v>46</v>
      </c>
      <c r="C31" s="268"/>
      <c r="D31" s="268"/>
      <c r="E31" s="268"/>
      <c r="F31" s="268"/>
      <c r="G31" s="268"/>
      <c r="H31" s="268"/>
      <c r="I31" s="268"/>
      <c r="J31" s="268"/>
      <c r="K31" s="268"/>
      <c r="L31" s="268"/>
      <c r="M31" s="268"/>
      <c r="N31" s="268"/>
      <c r="O31" s="268"/>
      <c r="P31" s="268"/>
      <c r="Q31" s="269"/>
      <c r="R31" s="197"/>
    </row>
    <row r="32" spans="2:19" ht="18.75" customHeight="1" x14ac:dyDescent="0.3">
      <c r="B32" s="192" t="s">
        <v>47</v>
      </c>
      <c r="C32" s="193">
        <v>0</v>
      </c>
      <c r="D32" s="193">
        <v>0</v>
      </c>
      <c r="E32" s="193">
        <v>0</v>
      </c>
      <c r="F32" s="193">
        <v>0</v>
      </c>
      <c r="G32" s="193">
        <v>0</v>
      </c>
      <c r="H32" s="193">
        <v>0</v>
      </c>
      <c r="I32" s="193">
        <v>0</v>
      </c>
      <c r="J32" s="193">
        <v>0</v>
      </c>
      <c r="K32" s="193">
        <v>0</v>
      </c>
      <c r="L32" s="193">
        <v>0</v>
      </c>
      <c r="M32" s="193">
        <v>0</v>
      </c>
      <c r="N32" s="193">
        <v>0</v>
      </c>
      <c r="O32" s="193">
        <v>0</v>
      </c>
      <c r="P32" s="193">
        <v>0</v>
      </c>
      <c r="Q32" s="194">
        <v>0</v>
      </c>
    </row>
    <row r="33" spans="2:17" ht="18.75" customHeight="1" x14ac:dyDescent="0.3">
      <c r="B33" s="192" t="s">
        <v>78</v>
      </c>
      <c r="C33" s="193">
        <v>0</v>
      </c>
      <c r="D33" s="193">
        <v>0</v>
      </c>
      <c r="E33" s="193">
        <v>0</v>
      </c>
      <c r="F33" s="193">
        <v>0</v>
      </c>
      <c r="G33" s="193">
        <v>0</v>
      </c>
      <c r="H33" s="193">
        <v>0</v>
      </c>
      <c r="I33" s="193">
        <v>0</v>
      </c>
      <c r="J33" s="193">
        <v>0</v>
      </c>
      <c r="K33" s="193">
        <v>0</v>
      </c>
      <c r="L33" s="193">
        <v>0</v>
      </c>
      <c r="M33" s="193">
        <v>0</v>
      </c>
      <c r="N33" s="193">
        <v>0</v>
      </c>
      <c r="O33" s="193">
        <v>0</v>
      </c>
      <c r="P33" s="193">
        <v>0</v>
      </c>
      <c r="Q33" s="194">
        <v>0</v>
      </c>
    </row>
    <row r="34" spans="2:17" ht="18.75" customHeight="1" x14ac:dyDescent="0.3">
      <c r="B34" s="192" t="s">
        <v>48</v>
      </c>
      <c r="C34" s="193">
        <v>0</v>
      </c>
      <c r="D34" s="193">
        <v>0</v>
      </c>
      <c r="E34" s="193">
        <v>0</v>
      </c>
      <c r="F34" s="193">
        <v>0</v>
      </c>
      <c r="G34" s="193">
        <v>0</v>
      </c>
      <c r="H34" s="193">
        <v>0</v>
      </c>
      <c r="I34" s="193">
        <v>0</v>
      </c>
      <c r="J34" s="193">
        <v>0</v>
      </c>
      <c r="K34" s="193">
        <v>0</v>
      </c>
      <c r="L34" s="193">
        <v>0</v>
      </c>
      <c r="M34" s="193">
        <v>0</v>
      </c>
      <c r="N34" s="193">
        <v>0</v>
      </c>
      <c r="O34" s="193">
        <v>0</v>
      </c>
      <c r="P34" s="193">
        <v>0</v>
      </c>
      <c r="Q34" s="194">
        <v>0</v>
      </c>
    </row>
    <row r="35" spans="2:17" ht="18.75" customHeight="1" x14ac:dyDescent="0.3">
      <c r="B35" s="195" t="s">
        <v>45</v>
      </c>
      <c r="C35" s="196">
        <f>SUM(C32:C34)</f>
        <v>0</v>
      </c>
      <c r="D35" s="196">
        <f t="shared" ref="D35:Q35" si="1">SUM(D32:D34)</f>
        <v>0</v>
      </c>
      <c r="E35" s="196">
        <f t="shared" si="1"/>
        <v>0</v>
      </c>
      <c r="F35" s="196">
        <f t="shared" si="1"/>
        <v>0</v>
      </c>
      <c r="G35" s="196">
        <f t="shared" si="1"/>
        <v>0</v>
      </c>
      <c r="H35" s="196">
        <f t="shared" si="1"/>
        <v>0</v>
      </c>
      <c r="I35" s="196">
        <f t="shared" si="1"/>
        <v>0</v>
      </c>
      <c r="J35" s="196">
        <f t="shared" si="1"/>
        <v>0</v>
      </c>
      <c r="K35" s="196">
        <f t="shared" si="1"/>
        <v>0</v>
      </c>
      <c r="L35" s="196">
        <f t="shared" si="1"/>
        <v>0</v>
      </c>
      <c r="M35" s="196">
        <f t="shared" si="1"/>
        <v>0</v>
      </c>
      <c r="N35" s="196">
        <f t="shared" si="1"/>
        <v>0</v>
      </c>
      <c r="O35" s="196">
        <f t="shared" si="1"/>
        <v>0</v>
      </c>
      <c r="P35" s="196">
        <f t="shared" si="1"/>
        <v>0</v>
      </c>
      <c r="Q35" s="196">
        <f t="shared" si="1"/>
        <v>0</v>
      </c>
    </row>
    <row r="36" spans="2:17" ht="18.75" customHeight="1" x14ac:dyDescent="0.3">
      <c r="B36" s="270" t="s">
        <v>50</v>
      </c>
      <c r="C36" s="270"/>
      <c r="D36" s="270"/>
      <c r="E36" s="270"/>
      <c r="F36" s="270"/>
      <c r="G36" s="270"/>
      <c r="H36" s="270"/>
      <c r="I36" s="270"/>
      <c r="J36" s="270"/>
      <c r="K36" s="270"/>
      <c r="L36" s="270"/>
      <c r="M36" s="270"/>
      <c r="N36" s="270"/>
      <c r="O36" s="270"/>
      <c r="P36" s="270"/>
      <c r="Q36" s="270"/>
    </row>
    <row r="37" spans="2:17" ht="21.75" customHeight="1" x14ac:dyDescent="0.3">
      <c r="C37" s="198"/>
      <c r="D37" s="198"/>
      <c r="E37" s="198"/>
      <c r="F37" s="198"/>
      <c r="G37" s="198"/>
      <c r="H37" s="198"/>
      <c r="I37" s="198"/>
      <c r="J37" s="198"/>
      <c r="K37" s="198"/>
      <c r="L37" s="198"/>
      <c r="M37" s="198"/>
      <c r="N37" s="198"/>
      <c r="O37" s="198"/>
      <c r="P37" s="198"/>
      <c r="Q37" s="198"/>
    </row>
    <row r="38" spans="2:17" ht="21.75" customHeight="1" x14ac:dyDescent="0.3">
      <c r="D38" s="197"/>
      <c r="Q38" s="201"/>
    </row>
  </sheetData>
  <sheetProtection algorithmName="SHA-512" hashValue="carNJHO6edbQMI7FDN9F+TfI2NmdUFC9OIWLGXqZiDBRPo78efKOiiDNyHdDzWJgckygKMutHXKIFiHcKogbZw==" saltValue="UdcdLCG77cZBLmnp/mhB6w==" spinCount="100000" sheet="1" objects="1" scenarios="1"/>
  <mergeCells count="4">
    <mergeCell ref="B3:Q3"/>
    <mergeCell ref="B5:Q5"/>
    <mergeCell ref="B31:Q31"/>
    <mergeCell ref="B36:Q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pageSetUpPr fitToPage="1"/>
  </sheetPr>
  <dimension ref="B2:Q36"/>
  <sheetViews>
    <sheetView showGridLines="0" topLeftCell="A22" zoomScale="80" zoomScaleNormal="80" workbookViewId="0">
      <selection activeCell="G33" sqref="G33"/>
    </sheetView>
  </sheetViews>
  <sheetFormatPr defaultColWidth="15.54296875" defaultRowHeight="14" x14ac:dyDescent="0.3"/>
  <cols>
    <col min="1" max="1" width="15.54296875" style="4"/>
    <col min="2" max="2" width="44.54296875" style="4" customWidth="1"/>
    <col min="3" max="16" width="20.453125" style="4" customWidth="1"/>
    <col min="17" max="17" width="20.453125" style="8" customWidth="1"/>
    <col min="18" max="16384" width="15.54296875" style="4"/>
  </cols>
  <sheetData>
    <row r="2" spans="2:17" ht="8.25" customHeight="1" x14ac:dyDescent="0.3"/>
    <row r="3" spans="2:17" ht="26.25" customHeight="1" x14ac:dyDescent="0.3">
      <c r="B3" s="265" t="s">
        <v>296</v>
      </c>
      <c r="C3" s="265"/>
      <c r="D3" s="265"/>
      <c r="E3" s="265"/>
      <c r="F3" s="265"/>
      <c r="G3" s="265"/>
      <c r="H3" s="265"/>
      <c r="I3" s="265"/>
      <c r="J3" s="265"/>
      <c r="K3" s="265"/>
      <c r="L3" s="265"/>
      <c r="M3" s="265"/>
      <c r="N3" s="265"/>
      <c r="O3" s="265"/>
      <c r="P3" s="265"/>
      <c r="Q3" s="265"/>
    </row>
    <row r="4" spans="2:17" s="15" customFormat="1" ht="28" x14ac:dyDescent="0.3">
      <c r="B4" s="64" t="s">
        <v>0</v>
      </c>
      <c r="C4" s="66" t="s">
        <v>65</v>
      </c>
      <c r="D4" s="66" t="s">
        <v>66</v>
      </c>
      <c r="E4" s="66" t="s">
        <v>67</v>
      </c>
      <c r="F4" s="66" t="s">
        <v>68</v>
      </c>
      <c r="G4" s="66" t="s">
        <v>69</v>
      </c>
      <c r="H4" s="66" t="s">
        <v>86</v>
      </c>
      <c r="I4" s="158" t="s">
        <v>70</v>
      </c>
      <c r="J4" s="66" t="s">
        <v>71</v>
      </c>
      <c r="K4" s="66" t="s">
        <v>72</v>
      </c>
      <c r="L4" s="66" t="s">
        <v>73</v>
      </c>
      <c r="M4" s="66" t="s">
        <v>74</v>
      </c>
      <c r="N4" s="66" t="s">
        <v>2</v>
      </c>
      <c r="O4" s="66" t="s">
        <v>75</v>
      </c>
      <c r="P4" s="66" t="s">
        <v>76</v>
      </c>
      <c r="Q4" s="66" t="s">
        <v>77</v>
      </c>
    </row>
    <row r="5" spans="2:17" ht="33.75" customHeight="1" x14ac:dyDescent="0.3">
      <c r="B5" s="257" t="s">
        <v>16</v>
      </c>
      <c r="C5" s="258"/>
      <c r="D5" s="258"/>
      <c r="E5" s="258"/>
      <c r="F5" s="258"/>
      <c r="G5" s="258"/>
      <c r="H5" s="258"/>
      <c r="I5" s="258"/>
      <c r="J5" s="258"/>
      <c r="K5" s="258"/>
      <c r="L5" s="258"/>
      <c r="M5" s="258"/>
      <c r="N5" s="258"/>
      <c r="O5" s="258"/>
      <c r="P5" s="258"/>
      <c r="Q5" s="259"/>
    </row>
    <row r="6" spans="2:17" ht="27.75" customHeight="1" x14ac:dyDescent="0.3">
      <c r="B6" s="9" t="s">
        <v>256</v>
      </c>
      <c r="C6" s="165">
        <v>0</v>
      </c>
      <c r="D6" s="165">
        <v>0</v>
      </c>
      <c r="E6" s="165">
        <v>0</v>
      </c>
      <c r="F6" s="165">
        <v>0</v>
      </c>
      <c r="G6" s="165">
        <v>0</v>
      </c>
      <c r="H6" s="165">
        <v>0</v>
      </c>
      <c r="I6" s="165">
        <v>0</v>
      </c>
      <c r="J6" s="165">
        <v>0</v>
      </c>
      <c r="K6" s="165">
        <v>0</v>
      </c>
      <c r="L6" s="165">
        <v>0</v>
      </c>
      <c r="M6" s="165">
        <v>0</v>
      </c>
      <c r="N6" s="165">
        <v>0</v>
      </c>
      <c r="O6" s="165">
        <v>0</v>
      </c>
      <c r="P6" s="165">
        <v>0</v>
      </c>
      <c r="Q6" s="166">
        <v>0</v>
      </c>
    </row>
    <row r="7" spans="2:17" ht="27.75" customHeight="1" x14ac:dyDescent="0.3">
      <c r="B7" s="6" t="s">
        <v>51</v>
      </c>
      <c r="C7" s="165">
        <v>0</v>
      </c>
      <c r="D7" s="165">
        <v>0</v>
      </c>
      <c r="E7" s="165">
        <v>0</v>
      </c>
      <c r="F7" s="165">
        <v>0</v>
      </c>
      <c r="G7" s="165">
        <v>0</v>
      </c>
      <c r="H7" s="165">
        <v>0</v>
      </c>
      <c r="I7" s="165">
        <v>0</v>
      </c>
      <c r="J7" s="165">
        <v>0</v>
      </c>
      <c r="K7" s="165">
        <v>0</v>
      </c>
      <c r="L7" s="165">
        <v>0</v>
      </c>
      <c r="M7" s="165">
        <v>0</v>
      </c>
      <c r="N7" s="165">
        <v>0</v>
      </c>
      <c r="O7" s="165">
        <v>0</v>
      </c>
      <c r="P7" s="165">
        <v>0</v>
      </c>
      <c r="Q7" s="166">
        <v>0</v>
      </c>
    </row>
    <row r="8" spans="2:17" ht="27.75" customHeight="1" x14ac:dyDescent="0.3">
      <c r="B8" s="6" t="s">
        <v>148</v>
      </c>
      <c r="C8" s="165">
        <v>0</v>
      </c>
      <c r="D8" s="165">
        <v>0</v>
      </c>
      <c r="E8" s="165">
        <v>0</v>
      </c>
      <c r="F8" s="165">
        <v>0</v>
      </c>
      <c r="G8" s="165">
        <v>0</v>
      </c>
      <c r="H8" s="165">
        <v>0</v>
      </c>
      <c r="I8" s="165">
        <v>0</v>
      </c>
      <c r="J8" s="165">
        <v>0</v>
      </c>
      <c r="K8" s="165">
        <v>0</v>
      </c>
      <c r="L8" s="165">
        <v>0</v>
      </c>
      <c r="M8" s="165">
        <v>0</v>
      </c>
      <c r="N8" s="165">
        <v>0</v>
      </c>
      <c r="O8" s="165">
        <v>0</v>
      </c>
      <c r="P8" s="165">
        <v>0</v>
      </c>
      <c r="Q8" s="166">
        <v>0</v>
      </c>
    </row>
    <row r="9" spans="2:17" ht="27.75" customHeight="1" x14ac:dyDescent="0.3">
      <c r="B9" s="6" t="s">
        <v>52</v>
      </c>
      <c r="C9" s="165">
        <v>0</v>
      </c>
      <c r="D9" s="165">
        <v>0</v>
      </c>
      <c r="E9" s="165">
        <v>0</v>
      </c>
      <c r="F9" s="165">
        <v>0</v>
      </c>
      <c r="G9" s="165">
        <v>0</v>
      </c>
      <c r="H9" s="165">
        <v>0</v>
      </c>
      <c r="I9" s="165">
        <v>0</v>
      </c>
      <c r="J9" s="165">
        <v>0</v>
      </c>
      <c r="K9" s="165">
        <v>0</v>
      </c>
      <c r="L9" s="165">
        <v>0</v>
      </c>
      <c r="M9" s="165">
        <v>0</v>
      </c>
      <c r="N9" s="165">
        <v>0</v>
      </c>
      <c r="O9" s="165">
        <v>0</v>
      </c>
      <c r="P9" s="165">
        <v>0</v>
      </c>
      <c r="Q9" s="166">
        <v>0</v>
      </c>
    </row>
    <row r="10" spans="2:17" ht="27.75" customHeight="1" x14ac:dyDescent="0.3">
      <c r="B10" s="6" t="s">
        <v>53</v>
      </c>
      <c r="C10" s="165">
        <v>0</v>
      </c>
      <c r="D10" s="165">
        <v>0</v>
      </c>
      <c r="E10" s="165">
        <v>0</v>
      </c>
      <c r="F10" s="165">
        <v>0</v>
      </c>
      <c r="G10" s="165">
        <v>0</v>
      </c>
      <c r="H10" s="165">
        <v>0</v>
      </c>
      <c r="I10" s="165">
        <v>0</v>
      </c>
      <c r="J10" s="165">
        <v>0</v>
      </c>
      <c r="K10" s="165">
        <v>0</v>
      </c>
      <c r="L10" s="165">
        <v>0</v>
      </c>
      <c r="M10" s="165">
        <v>0</v>
      </c>
      <c r="N10" s="165">
        <v>0</v>
      </c>
      <c r="O10" s="165">
        <v>0</v>
      </c>
      <c r="P10" s="165">
        <v>0</v>
      </c>
      <c r="Q10" s="166">
        <v>0</v>
      </c>
    </row>
    <row r="11" spans="2:17" ht="27.75" customHeight="1" x14ac:dyDescent="0.3">
      <c r="B11" s="6" t="s">
        <v>22</v>
      </c>
      <c r="C11" s="165">
        <v>0</v>
      </c>
      <c r="D11" s="165">
        <v>0</v>
      </c>
      <c r="E11" s="165">
        <v>0</v>
      </c>
      <c r="F11" s="165">
        <v>0</v>
      </c>
      <c r="G11" s="165">
        <v>0</v>
      </c>
      <c r="H11" s="165">
        <v>0</v>
      </c>
      <c r="I11" s="165">
        <v>0</v>
      </c>
      <c r="J11" s="165">
        <v>0</v>
      </c>
      <c r="K11" s="165">
        <v>0</v>
      </c>
      <c r="L11" s="165">
        <v>0</v>
      </c>
      <c r="M11" s="165">
        <v>0</v>
      </c>
      <c r="N11" s="165">
        <v>0</v>
      </c>
      <c r="O11" s="165">
        <v>0</v>
      </c>
      <c r="P11" s="165">
        <v>0</v>
      </c>
      <c r="Q11" s="166">
        <v>0</v>
      </c>
    </row>
    <row r="12" spans="2:17" ht="27.75" customHeight="1" x14ac:dyDescent="0.3">
      <c r="B12" s="6" t="s">
        <v>55</v>
      </c>
      <c r="C12" s="165">
        <v>0</v>
      </c>
      <c r="D12" s="165">
        <v>0</v>
      </c>
      <c r="E12" s="165">
        <v>0</v>
      </c>
      <c r="F12" s="165">
        <v>0</v>
      </c>
      <c r="G12" s="165">
        <v>0</v>
      </c>
      <c r="H12" s="165">
        <v>0</v>
      </c>
      <c r="I12" s="165">
        <v>0</v>
      </c>
      <c r="J12" s="165">
        <v>0</v>
      </c>
      <c r="K12" s="165">
        <v>0</v>
      </c>
      <c r="L12" s="165">
        <v>0</v>
      </c>
      <c r="M12" s="165">
        <v>0</v>
      </c>
      <c r="N12" s="165">
        <v>0</v>
      </c>
      <c r="O12" s="165">
        <v>0</v>
      </c>
      <c r="P12" s="165">
        <v>0</v>
      </c>
      <c r="Q12" s="166">
        <v>0</v>
      </c>
    </row>
    <row r="13" spans="2:17" ht="27.75" customHeight="1" x14ac:dyDescent="0.3">
      <c r="B13" s="6" t="s">
        <v>263</v>
      </c>
      <c r="C13" s="165">
        <v>0</v>
      </c>
      <c r="D13" s="165">
        <v>0</v>
      </c>
      <c r="E13" s="165">
        <v>0</v>
      </c>
      <c r="F13" s="165">
        <v>0</v>
      </c>
      <c r="G13" s="165">
        <v>0</v>
      </c>
      <c r="H13" s="165">
        <v>0</v>
      </c>
      <c r="I13" s="165">
        <v>0</v>
      </c>
      <c r="J13" s="165">
        <v>0</v>
      </c>
      <c r="K13" s="165">
        <v>0</v>
      </c>
      <c r="L13" s="165">
        <v>0</v>
      </c>
      <c r="M13" s="165">
        <v>0</v>
      </c>
      <c r="N13" s="165">
        <v>0</v>
      </c>
      <c r="O13" s="165">
        <v>0</v>
      </c>
      <c r="P13" s="165">
        <v>0</v>
      </c>
      <c r="Q13" s="166">
        <v>0</v>
      </c>
    </row>
    <row r="14" spans="2:17" ht="27.75" customHeight="1" x14ac:dyDescent="0.3">
      <c r="B14" s="6" t="s">
        <v>56</v>
      </c>
      <c r="C14" s="165">
        <v>0</v>
      </c>
      <c r="D14" s="165">
        <v>0</v>
      </c>
      <c r="E14" s="165">
        <v>0</v>
      </c>
      <c r="F14" s="165">
        <v>0</v>
      </c>
      <c r="G14" s="165">
        <v>0</v>
      </c>
      <c r="H14" s="165">
        <v>0</v>
      </c>
      <c r="I14" s="165">
        <v>0</v>
      </c>
      <c r="J14" s="165">
        <v>0</v>
      </c>
      <c r="K14" s="165">
        <v>0</v>
      </c>
      <c r="L14" s="165">
        <v>0</v>
      </c>
      <c r="M14" s="165">
        <v>0</v>
      </c>
      <c r="N14" s="165">
        <v>0</v>
      </c>
      <c r="O14" s="165">
        <v>0</v>
      </c>
      <c r="P14" s="165">
        <v>0</v>
      </c>
      <c r="Q14" s="166">
        <v>0</v>
      </c>
    </row>
    <row r="15" spans="2:17" ht="27.75" customHeight="1" x14ac:dyDescent="0.3">
      <c r="B15" s="6" t="s">
        <v>57</v>
      </c>
      <c r="C15" s="165">
        <v>0</v>
      </c>
      <c r="D15" s="165">
        <v>0</v>
      </c>
      <c r="E15" s="165">
        <v>0</v>
      </c>
      <c r="F15" s="165">
        <v>0</v>
      </c>
      <c r="G15" s="165">
        <v>0</v>
      </c>
      <c r="H15" s="165">
        <v>0</v>
      </c>
      <c r="I15" s="165">
        <v>0</v>
      </c>
      <c r="J15" s="165">
        <v>0</v>
      </c>
      <c r="K15" s="165">
        <v>0</v>
      </c>
      <c r="L15" s="165">
        <v>0</v>
      </c>
      <c r="M15" s="165">
        <v>0</v>
      </c>
      <c r="N15" s="165">
        <v>0</v>
      </c>
      <c r="O15" s="165">
        <v>0</v>
      </c>
      <c r="P15" s="165">
        <v>0</v>
      </c>
      <c r="Q15" s="166">
        <v>0</v>
      </c>
    </row>
    <row r="16" spans="2:17" ht="27.75" customHeight="1" x14ac:dyDescent="0.3">
      <c r="B16" s="6" t="s">
        <v>58</v>
      </c>
      <c r="C16" s="165">
        <v>0</v>
      </c>
      <c r="D16" s="165">
        <v>0</v>
      </c>
      <c r="E16" s="165">
        <v>0</v>
      </c>
      <c r="F16" s="165">
        <v>0</v>
      </c>
      <c r="G16" s="165">
        <v>0</v>
      </c>
      <c r="H16" s="165">
        <v>0</v>
      </c>
      <c r="I16" s="165">
        <v>0</v>
      </c>
      <c r="J16" s="165">
        <v>0</v>
      </c>
      <c r="K16" s="165">
        <v>0</v>
      </c>
      <c r="L16" s="165">
        <v>0</v>
      </c>
      <c r="M16" s="165">
        <v>0</v>
      </c>
      <c r="N16" s="165">
        <v>0</v>
      </c>
      <c r="O16" s="165">
        <v>0</v>
      </c>
      <c r="P16" s="165">
        <v>0</v>
      </c>
      <c r="Q16" s="166">
        <v>0</v>
      </c>
    </row>
    <row r="17" spans="2:17" ht="27.75" customHeight="1" x14ac:dyDescent="0.3">
      <c r="B17" s="6" t="s">
        <v>131</v>
      </c>
      <c r="C17" s="165">
        <v>0</v>
      </c>
      <c r="D17" s="165">
        <v>0</v>
      </c>
      <c r="E17" s="165">
        <v>0</v>
      </c>
      <c r="F17" s="165">
        <v>0</v>
      </c>
      <c r="G17" s="165">
        <v>0</v>
      </c>
      <c r="H17" s="165">
        <v>0</v>
      </c>
      <c r="I17" s="165">
        <v>0</v>
      </c>
      <c r="J17" s="165">
        <v>0</v>
      </c>
      <c r="K17" s="165">
        <v>0</v>
      </c>
      <c r="L17" s="165">
        <v>0</v>
      </c>
      <c r="M17" s="165">
        <v>0</v>
      </c>
      <c r="N17" s="165">
        <v>0</v>
      </c>
      <c r="O17" s="165">
        <v>0</v>
      </c>
      <c r="P17" s="165">
        <v>0</v>
      </c>
      <c r="Q17" s="166">
        <v>0</v>
      </c>
    </row>
    <row r="18" spans="2:17" ht="27.75" customHeight="1" x14ac:dyDescent="0.3">
      <c r="B18" s="6" t="s">
        <v>253</v>
      </c>
      <c r="C18" s="165">
        <v>0</v>
      </c>
      <c r="D18" s="165">
        <v>0</v>
      </c>
      <c r="E18" s="165">
        <v>0</v>
      </c>
      <c r="F18" s="165">
        <v>0</v>
      </c>
      <c r="G18" s="165">
        <v>0</v>
      </c>
      <c r="H18" s="165">
        <v>0</v>
      </c>
      <c r="I18" s="165">
        <v>0</v>
      </c>
      <c r="J18" s="165">
        <v>0</v>
      </c>
      <c r="K18" s="165">
        <v>0</v>
      </c>
      <c r="L18" s="165">
        <v>0</v>
      </c>
      <c r="M18" s="165">
        <v>0</v>
      </c>
      <c r="N18" s="165">
        <v>0</v>
      </c>
      <c r="O18" s="165">
        <v>0</v>
      </c>
      <c r="P18" s="165">
        <v>0</v>
      </c>
      <c r="Q18" s="166">
        <v>0</v>
      </c>
    </row>
    <row r="19" spans="2:17" ht="27.75" customHeight="1" x14ac:dyDescent="0.3">
      <c r="B19" s="6" t="s">
        <v>136</v>
      </c>
      <c r="C19" s="165">
        <v>0</v>
      </c>
      <c r="D19" s="165">
        <v>0</v>
      </c>
      <c r="E19" s="165">
        <v>0</v>
      </c>
      <c r="F19" s="165">
        <v>0</v>
      </c>
      <c r="G19" s="165">
        <v>0</v>
      </c>
      <c r="H19" s="165">
        <v>0</v>
      </c>
      <c r="I19" s="165">
        <v>0</v>
      </c>
      <c r="J19" s="165">
        <v>0</v>
      </c>
      <c r="K19" s="165">
        <v>0</v>
      </c>
      <c r="L19" s="165">
        <v>0</v>
      </c>
      <c r="M19" s="165">
        <v>0</v>
      </c>
      <c r="N19" s="165">
        <v>0</v>
      </c>
      <c r="O19" s="165">
        <v>0</v>
      </c>
      <c r="P19" s="165">
        <v>0</v>
      </c>
      <c r="Q19" s="166">
        <v>0</v>
      </c>
    </row>
    <row r="20" spans="2:17" ht="27.75" customHeight="1" x14ac:dyDescent="0.3">
      <c r="B20" s="6" t="s">
        <v>35</v>
      </c>
      <c r="C20" s="165">
        <v>63810</v>
      </c>
      <c r="D20" s="165">
        <v>0</v>
      </c>
      <c r="E20" s="165">
        <v>0</v>
      </c>
      <c r="F20" s="165">
        <v>0</v>
      </c>
      <c r="G20" s="165">
        <v>0</v>
      </c>
      <c r="H20" s="165">
        <v>0</v>
      </c>
      <c r="I20" s="165">
        <v>0</v>
      </c>
      <c r="J20" s="165">
        <v>0</v>
      </c>
      <c r="K20" s="165">
        <v>0</v>
      </c>
      <c r="L20" s="165">
        <v>0</v>
      </c>
      <c r="M20" s="165">
        <v>0</v>
      </c>
      <c r="N20" s="165">
        <v>0</v>
      </c>
      <c r="O20" s="165">
        <v>0</v>
      </c>
      <c r="P20" s="165">
        <v>0</v>
      </c>
      <c r="Q20" s="166">
        <v>63810</v>
      </c>
    </row>
    <row r="21" spans="2:17" ht="27.75" customHeight="1" x14ac:dyDescent="0.3">
      <c r="B21" s="152" t="s">
        <v>191</v>
      </c>
      <c r="C21" s="165">
        <v>0</v>
      </c>
      <c r="D21" s="165">
        <v>0</v>
      </c>
      <c r="E21" s="165">
        <v>0</v>
      </c>
      <c r="F21" s="165">
        <v>0</v>
      </c>
      <c r="G21" s="165">
        <v>0</v>
      </c>
      <c r="H21" s="165">
        <v>0</v>
      </c>
      <c r="I21" s="165">
        <v>0</v>
      </c>
      <c r="J21" s="165">
        <v>0</v>
      </c>
      <c r="K21" s="165">
        <v>0</v>
      </c>
      <c r="L21" s="165">
        <v>0</v>
      </c>
      <c r="M21" s="165">
        <v>0</v>
      </c>
      <c r="N21" s="165">
        <v>0</v>
      </c>
      <c r="O21" s="165">
        <v>0</v>
      </c>
      <c r="P21" s="165">
        <v>0</v>
      </c>
      <c r="Q21" s="166">
        <v>0</v>
      </c>
    </row>
    <row r="22" spans="2:17" ht="27.75" customHeight="1" x14ac:dyDescent="0.3">
      <c r="B22" s="6" t="s">
        <v>59</v>
      </c>
      <c r="C22" s="165">
        <v>0</v>
      </c>
      <c r="D22" s="165">
        <v>0</v>
      </c>
      <c r="E22" s="165">
        <v>0</v>
      </c>
      <c r="F22" s="165">
        <v>0</v>
      </c>
      <c r="G22" s="165">
        <v>0</v>
      </c>
      <c r="H22" s="165">
        <v>0</v>
      </c>
      <c r="I22" s="165">
        <v>0</v>
      </c>
      <c r="J22" s="165">
        <v>0</v>
      </c>
      <c r="K22" s="165">
        <v>0</v>
      </c>
      <c r="L22" s="165">
        <v>0</v>
      </c>
      <c r="M22" s="165">
        <v>0</v>
      </c>
      <c r="N22" s="165">
        <v>0</v>
      </c>
      <c r="O22" s="165">
        <v>0</v>
      </c>
      <c r="P22" s="165">
        <v>0</v>
      </c>
      <c r="Q22" s="166">
        <v>0</v>
      </c>
    </row>
    <row r="23" spans="2:17" ht="27.75" customHeight="1" x14ac:dyDescent="0.3">
      <c r="B23" s="6" t="s">
        <v>60</v>
      </c>
      <c r="C23" s="165">
        <v>0</v>
      </c>
      <c r="D23" s="165">
        <v>0</v>
      </c>
      <c r="E23" s="165">
        <v>0</v>
      </c>
      <c r="F23" s="165">
        <v>0</v>
      </c>
      <c r="G23" s="165">
        <v>0</v>
      </c>
      <c r="H23" s="165">
        <v>0</v>
      </c>
      <c r="I23" s="165">
        <v>0</v>
      </c>
      <c r="J23" s="165">
        <v>0</v>
      </c>
      <c r="K23" s="165">
        <v>0</v>
      </c>
      <c r="L23" s="165">
        <v>0</v>
      </c>
      <c r="M23" s="165">
        <v>0</v>
      </c>
      <c r="N23" s="165">
        <v>0</v>
      </c>
      <c r="O23" s="165">
        <v>0</v>
      </c>
      <c r="P23" s="165">
        <v>0</v>
      </c>
      <c r="Q23" s="166">
        <v>0</v>
      </c>
    </row>
    <row r="24" spans="2:17" ht="27.75" customHeight="1" x14ac:dyDescent="0.3">
      <c r="B24" s="6" t="s">
        <v>134</v>
      </c>
      <c r="C24" s="165">
        <v>0</v>
      </c>
      <c r="D24" s="165">
        <v>0</v>
      </c>
      <c r="E24" s="165">
        <v>0</v>
      </c>
      <c r="F24" s="165">
        <v>0</v>
      </c>
      <c r="G24" s="165">
        <v>0</v>
      </c>
      <c r="H24" s="165">
        <v>0</v>
      </c>
      <c r="I24" s="165">
        <v>0</v>
      </c>
      <c r="J24" s="165">
        <v>0</v>
      </c>
      <c r="K24" s="165">
        <v>0</v>
      </c>
      <c r="L24" s="165">
        <v>0</v>
      </c>
      <c r="M24" s="165">
        <v>0</v>
      </c>
      <c r="N24" s="165">
        <v>0</v>
      </c>
      <c r="O24" s="165">
        <v>0</v>
      </c>
      <c r="P24" s="165">
        <v>0</v>
      </c>
      <c r="Q24" s="166">
        <v>0</v>
      </c>
    </row>
    <row r="25" spans="2:17" ht="27.75" customHeight="1" x14ac:dyDescent="0.3">
      <c r="B25" s="6" t="s">
        <v>135</v>
      </c>
      <c r="C25" s="165">
        <v>0</v>
      </c>
      <c r="D25" s="165">
        <v>0</v>
      </c>
      <c r="E25" s="165">
        <v>0</v>
      </c>
      <c r="F25" s="165">
        <v>0</v>
      </c>
      <c r="G25" s="165">
        <v>0</v>
      </c>
      <c r="H25" s="165">
        <v>0</v>
      </c>
      <c r="I25" s="165">
        <v>0</v>
      </c>
      <c r="J25" s="165">
        <v>0</v>
      </c>
      <c r="K25" s="165">
        <v>0</v>
      </c>
      <c r="L25" s="165">
        <v>0</v>
      </c>
      <c r="M25" s="165">
        <v>0</v>
      </c>
      <c r="N25" s="165">
        <v>0</v>
      </c>
      <c r="O25" s="165">
        <v>0</v>
      </c>
      <c r="P25" s="165">
        <v>0</v>
      </c>
      <c r="Q25" s="166">
        <v>0</v>
      </c>
    </row>
    <row r="26" spans="2:17" ht="27.75" customHeight="1" x14ac:dyDescent="0.3">
      <c r="B26" s="6" t="s">
        <v>149</v>
      </c>
      <c r="C26" s="165">
        <v>0</v>
      </c>
      <c r="D26" s="165">
        <v>0</v>
      </c>
      <c r="E26" s="165">
        <v>0</v>
      </c>
      <c r="F26" s="165">
        <v>0</v>
      </c>
      <c r="G26" s="165">
        <v>0</v>
      </c>
      <c r="H26" s="165">
        <v>0</v>
      </c>
      <c r="I26" s="165">
        <v>0</v>
      </c>
      <c r="J26" s="165">
        <v>0</v>
      </c>
      <c r="K26" s="165">
        <v>0</v>
      </c>
      <c r="L26" s="165">
        <v>0</v>
      </c>
      <c r="M26" s="165">
        <v>0</v>
      </c>
      <c r="N26" s="165">
        <v>0</v>
      </c>
      <c r="O26" s="165">
        <v>0</v>
      </c>
      <c r="P26" s="165">
        <v>0</v>
      </c>
      <c r="Q26" s="166">
        <v>0</v>
      </c>
    </row>
    <row r="27" spans="2:17" ht="27.75" customHeight="1" x14ac:dyDescent="0.3">
      <c r="B27" s="6" t="s">
        <v>61</v>
      </c>
      <c r="C27" s="165">
        <v>0</v>
      </c>
      <c r="D27" s="165">
        <v>0</v>
      </c>
      <c r="E27" s="165">
        <v>0</v>
      </c>
      <c r="F27" s="165">
        <v>0</v>
      </c>
      <c r="G27" s="165">
        <v>0</v>
      </c>
      <c r="H27" s="165">
        <v>0</v>
      </c>
      <c r="I27" s="165">
        <v>0</v>
      </c>
      <c r="J27" s="165">
        <v>0</v>
      </c>
      <c r="K27" s="165">
        <v>0</v>
      </c>
      <c r="L27" s="165">
        <v>0</v>
      </c>
      <c r="M27" s="165">
        <v>0</v>
      </c>
      <c r="N27" s="165">
        <v>0</v>
      </c>
      <c r="O27" s="165">
        <v>0</v>
      </c>
      <c r="P27" s="165">
        <v>0</v>
      </c>
      <c r="Q27" s="166">
        <v>0</v>
      </c>
    </row>
    <row r="28" spans="2:17" ht="27.75" customHeight="1" x14ac:dyDescent="0.3">
      <c r="B28" s="6" t="s">
        <v>62</v>
      </c>
      <c r="C28" s="165">
        <v>0</v>
      </c>
      <c r="D28" s="165">
        <v>0</v>
      </c>
      <c r="E28" s="165">
        <v>0</v>
      </c>
      <c r="F28" s="165">
        <v>0</v>
      </c>
      <c r="G28" s="165">
        <v>0</v>
      </c>
      <c r="H28" s="165">
        <v>0</v>
      </c>
      <c r="I28" s="165">
        <v>0</v>
      </c>
      <c r="J28" s="165">
        <v>0</v>
      </c>
      <c r="K28" s="165">
        <v>0</v>
      </c>
      <c r="L28" s="165">
        <v>0</v>
      </c>
      <c r="M28" s="165">
        <v>0</v>
      </c>
      <c r="N28" s="165">
        <v>0</v>
      </c>
      <c r="O28" s="165">
        <v>0</v>
      </c>
      <c r="P28" s="165">
        <v>0</v>
      </c>
      <c r="Q28" s="166">
        <v>0</v>
      </c>
    </row>
    <row r="29" spans="2:17" ht="27.75" customHeight="1" x14ac:dyDescent="0.3">
      <c r="B29" s="6" t="s">
        <v>63</v>
      </c>
      <c r="C29" s="165">
        <v>0</v>
      </c>
      <c r="D29" s="165">
        <v>0</v>
      </c>
      <c r="E29" s="165">
        <v>0</v>
      </c>
      <c r="F29" s="165">
        <v>0</v>
      </c>
      <c r="G29" s="165">
        <v>0</v>
      </c>
      <c r="H29" s="165">
        <v>0</v>
      </c>
      <c r="I29" s="165">
        <v>0</v>
      </c>
      <c r="J29" s="165">
        <v>0</v>
      </c>
      <c r="K29" s="165">
        <v>0</v>
      </c>
      <c r="L29" s="165">
        <v>0</v>
      </c>
      <c r="M29" s="165">
        <v>0</v>
      </c>
      <c r="N29" s="165">
        <v>0</v>
      </c>
      <c r="O29" s="165">
        <v>0</v>
      </c>
      <c r="P29" s="165">
        <v>0</v>
      </c>
      <c r="Q29" s="166">
        <v>0</v>
      </c>
    </row>
    <row r="30" spans="2:17" ht="27.75" customHeight="1" x14ac:dyDescent="0.3">
      <c r="B30" s="58" t="s">
        <v>45</v>
      </c>
      <c r="C30" s="167">
        <f t="shared" ref="C30:Q30" si="0">SUM(C6:C29)</f>
        <v>63810</v>
      </c>
      <c r="D30" s="167">
        <f t="shared" si="0"/>
        <v>0</v>
      </c>
      <c r="E30" s="167">
        <f t="shared" si="0"/>
        <v>0</v>
      </c>
      <c r="F30" s="167">
        <f t="shared" si="0"/>
        <v>0</v>
      </c>
      <c r="G30" s="167">
        <f t="shared" si="0"/>
        <v>0</v>
      </c>
      <c r="H30" s="167">
        <f t="shared" si="0"/>
        <v>0</v>
      </c>
      <c r="I30" s="167">
        <f t="shared" si="0"/>
        <v>0</v>
      </c>
      <c r="J30" s="167">
        <f t="shared" si="0"/>
        <v>0</v>
      </c>
      <c r="K30" s="167">
        <f t="shared" si="0"/>
        <v>0</v>
      </c>
      <c r="L30" s="167">
        <f t="shared" si="0"/>
        <v>0</v>
      </c>
      <c r="M30" s="167">
        <f t="shared" si="0"/>
        <v>0</v>
      </c>
      <c r="N30" s="167">
        <f t="shared" si="0"/>
        <v>0</v>
      </c>
      <c r="O30" s="167">
        <f t="shared" si="0"/>
        <v>0</v>
      </c>
      <c r="P30" s="167">
        <f t="shared" si="0"/>
        <v>0</v>
      </c>
      <c r="Q30" s="167">
        <f t="shared" si="0"/>
        <v>63810</v>
      </c>
    </row>
    <row r="31" spans="2:17" ht="27.75" customHeight="1" x14ac:dyDescent="0.3">
      <c r="B31" s="257" t="s">
        <v>46</v>
      </c>
      <c r="C31" s="258"/>
      <c r="D31" s="258"/>
      <c r="E31" s="258"/>
      <c r="F31" s="258"/>
      <c r="G31" s="258"/>
      <c r="H31" s="258"/>
      <c r="I31" s="258"/>
      <c r="J31" s="258"/>
      <c r="K31" s="258"/>
      <c r="L31" s="258"/>
      <c r="M31" s="258"/>
      <c r="N31" s="258"/>
      <c r="O31" s="258"/>
      <c r="P31" s="258"/>
      <c r="Q31" s="259"/>
    </row>
    <row r="32" spans="2:17" ht="27.75" customHeight="1" x14ac:dyDescent="0.3">
      <c r="B32" s="6" t="s">
        <v>47</v>
      </c>
      <c r="C32" s="165">
        <v>0</v>
      </c>
      <c r="D32" s="165">
        <v>0</v>
      </c>
      <c r="E32" s="165">
        <v>0</v>
      </c>
      <c r="F32" s="165">
        <v>0</v>
      </c>
      <c r="G32" s="165">
        <v>0</v>
      </c>
      <c r="H32" s="165">
        <v>0</v>
      </c>
      <c r="I32" s="165">
        <v>0</v>
      </c>
      <c r="J32" s="165">
        <v>0</v>
      </c>
      <c r="K32" s="165">
        <v>0</v>
      </c>
      <c r="L32" s="165">
        <v>0</v>
      </c>
      <c r="M32" s="165">
        <v>0</v>
      </c>
      <c r="N32" s="165">
        <v>0</v>
      </c>
      <c r="O32" s="165">
        <v>0</v>
      </c>
      <c r="P32" s="165">
        <v>0</v>
      </c>
      <c r="Q32" s="165">
        <v>0</v>
      </c>
    </row>
    <row r="33" spans="2:17" ht="27.75" customHeight="1" x14ac:dyDescent="0.3">
      <c r="B33" s="6" t="s">
        <v>78</v>
      </c>
      <c r="C33" s="165">
        <v>0</v>
      </c>
      <c r="D33" s="165">
        <v>0</v>
      </c>
      <c r="E33" s="165">
        <v>0</v>
      </c>
      <c r="F33" s="165">
        <v>0</v>
      </c>
      <c r="G33" s="165">
        <v>0</v>
      </c>
      <c r="H33" s="165">
        <v>0</v>
      </c>
      <c r="I33" s="165">
        <v>0</v>
      </c>
      <c r="J33" s="165">
        <v>0</v>
      </c>
      <c r="K33" s="165">
        <v>0</v>
      </c>
      <c r="L33" s="165">
        <v>0</v>
      </c>
      <c r="M33" s="165">
        <v>0</v>
      </c>
      <c r="N33" s="165">
        <v>0</v>
      </c>
      <c r="O33" s="165">
        <v>0</v>
      </c>
      <c r="P33" s="165">
        <v>0</v>
      </c>
      <c r="Q33" s="165">
        <v>0</v>
      </c>
    </row>
    <row r="34" spans="2:17" ht="27.75" customHeight="1" x14ac:dyDescent="0.3">
      <c r="B34" s="6" t="s">
        <v>48</v>
      </c>
      <c r="C34" s="165">
        <v>0</v>
      </c>
      <c r="D34" s="165">
        <v>0</v>
      </c>
      <c r="E34" s="165">
        <v>0</v>
      </c>
      <c r="F34" s="165">
        <v>0</v>
      </c>
      <c r="G34" s="165">
        <v>0</v>
      </c>
      <c r="H34" s="165">
        <v>0</v>
      </c>
      <c r="I34" s="165">
        <v>0</v>
      </c>
      <c r="J34" s="165">
        <v>0</v>
      </c>
      <c r="K34" s="165">
        <v>0</v>
      </c>
      <c r="L34" s="165">
        <v>0</v>
      </c>
      <c r="M34" s="165">
        <v>0</v>
      </c>
      <c r="N34" s="165">
        <v>0</v>
      </c>
      <c r="O34" s="165">
        <v>0</v>
      </c>
      <c r="P34" s="165">
        <v>0</v>
      </c>
      <c r="Q34" s="165">
        <v>0</v>
      </c>
    </row>
    <row r="35" spans="2:17" ht="27.75" customHeight="1" x14ac:dyDescent="0.3">
      <c r="B35" s="58" t="s">
        <v>45</v>
      </c>
      <c r="C35" s="167">
        <f>SUM(C32:C34)</f>
        <v>0</v>
      </c>
      <c r="D35" s="167">
        <f t="shared" ref="D35:Q35" si="1">SUM(D32:D34)</f>
        <v>0</v>
      </c>
      <c r="E35" s="167">
        <f t="shared" si="1"/>
        <v>0</v>
      </c>
      <c r="F35" s="167">
        <f t="shared" si="1"/>
        <v>0</v>
      </c>
      <c r="G35" s="167">
        <f t="shared" si="1"/>
        <v>0</v>
      </c>
      <c r="H35" s="167">
        <f t="shared" si="1"/>
        <v>0</v>
      </c>
      <c r="I35" s="167">
        <f t="shared" si="1"/>
        <v>0</v>
      </c>
      <c r="J35" s="167">
        <f t="shared" si="1"/>
        <v>0</v>
      </c>
      <c r="K35" s="167">
        <f t="shared" si="1"/>
        <v>0</v>
      </c>
      <c r="L35" s="167">
        <f t="shared" si="1"/>
        <v>0</v>
      </c>
      <c r="M35" s="167">
        <f t="shared" si="1"/>
        <v>0</v>
      </c>
      <c r="N35" s="167">
        <f t="shared" si="1"/>
        <v>0</v>
      </c>
      <c r="O35" s="167">
        <f t="shared" si="1"/>
        <v>0</v>
      </c>
      <c r="P35" s="167">
        <f t="shared" si="1"/>
        <v>0</v>
      </c>
      <c r="Q35" s="167">
        <f t="shared" si="1"/>
        <v>0</v>
      </c>
    </row>
    <row r="36" spans="2:17" x14ac:dyDescent="0.3">
      <c r="B36" s="261" t="s">
        <v>50</v>
      </c>
      <c r="C36" s="261"/>
      <c r="D36" s="261"/>
      <c r="E36" s="261"/>
      <c r="F36" s="261"/>
      <c r="G36" s="261"/>
      <c r="H36" s="261"/>
      <c r="I36" s="261"/>
      <c r="J36" s="261"/>
      <c r="K36" s="261"/>
      <c r="L36" s="261"/>
      <c r="M36" s="261"/>
      <c r="N36" s="261"/>
      <c r="O36" s="261"/>
      <c r="P36" s="261"/>
      <c r="Q36" s="261"/>
    </row>
  </sheetData>
  <sheetProtection algorithmName="SHA-512" hashValue="Gy+TGbbXXa8XIameYDF2vvGq32XAaJiEfNB3NEKdODWEE8MthdobWDneX3YGQdnep0v2RiDJM3RK4U9uaqRZrw==" saltValue="kHXbB9HNq8qP/hMXf0Cxag==" spinCount="100000"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B2:Q37"/>
  <sheetViews>
    <sheetView showGridLines="0" zoomScale="80" zoomScaleNormal="80" workbookViewId="0">
      <selection activeCell="G12" sqref="G12"/>
    </sheetView>
  </sheetViews>
  <sheetFormatPr defaultColWidth="9.453125" defaultRowHeight="18.75" customHeight="1" x14ac:dyDescent="0.35"/>
  <cols>
    <col min="1" max="1" width="15.453125" style="156" customWidth="1"/>
    <col min="2" max="2" width="45.453125" style="156" bestFit="1" customWidth="1"/>
    <col min="3" max="16" width="20.453125" style="156" customWidth="1"/>
    <col min="17" max="17" width="20.453125" style="1" customWidth="1"/>
    <col min="18" max="16384" width="9.453125" style="156"/>
  </cols>
  <sheetData>
    <row r="2" spans="2:17" ht="18.75" customHeight="1" x14ac:dyDescent="0.35">
      <c r="B2" s="4"/>
      <c r="C2" s="4"/>
      <c r="D2" s="4"/>
      <c r="E2" s="4"/>
      <c r="F2" s="4"/>
      <c r="G2" s="4"/>
      <c r="H2" s="4"/>
      <c r="I2" s="4"/>
      <c r="J2" s="4"/>
      <c r="K2" s="4"/>
      <c r="L2" s="4"/>
      <c r="M2" s="4"/>
      <c r="N2" s="4"/>
      <c r="O2" s="4"/>
      <c r="P2" s="4"/>
      <c r="Q2" s="8"/>
    </row>
    <row r="3" spans="2:17" ht="26.25" customHeight="1" x14ac:dyDescent="0.35">
      <c r="B3" s="265" t="s">
        <v>297</v>
      </c>
      <c r="C3" s="265"/>
      <c r="D3" s="265"/>
      <c r="E3" s="265"/>
      <c r="F3" s="265"/>
      <c r="G3" s="265"/>
      <c r="H3" s="265"/>
      <c r="I3" s="265"/>
      <c r="J3" s="265"/>
      <c r="K3" s="265"/>
      <c r="L3" s="265"/>
      <c r="M3" s="265"/>
      <c r="N3" s="265"/>
      <c r="O3" s="265"/>
      <c r="P3" s="265"/>
      <c r="Q3" s="265"/>
    </row>
    <row r="4" spans="2:17" s="103" customFormat="1" ht="28.5" x14ac:dyDescent="0.35">
      <c r="B4" s="64" t="s">
        <v>0</v>
      </c>
      <c r="C4" s="66" t="s">
        <v>65</v>
      </c>
      <c r="D4" s="66" t="s">
        <v>66</v>
      </c>
      <c r="E4" s="66" t="s">
        <v>67</v>
      </c>
      <c r="F4" s="66" t="s">
        <v>68</v>
      </c>
      <c r="G4" s="66" t="s">
        <v>69</v>
      </c>
      <c r="H4" s="66" t="s">
        <v>86</v>
      </c>
      <c r="I4" s="66" t="s">
        <v>70</v>
      </c>
      <c r="J4" s="66" t="s">
        <v>71</v>
      </c>
      <c r="K4" s="66" t="s">
        <v>72</v>
      </c>
      <c r="L4" s="66" t="s">
        <v>73</v>
      </c>
      <c r="M4" s="66" t="s">
        <v>74</v>
      </c>
      <c r="N4" s="66" t="s">
        <v>2</v>
      </c>
      <c r="O4" s="66" t="s">
        <v>75</v>
      </c>
      <c r="P4" s="66" t="s">
        <v>76</v>
      </c>
      <c r="Q4" s="66" t="s">
        <v>77</v>
      </c>
    </row>
    <row r="5" spans="2:17" ht="32.25" customHeight="1" x14ac:dyDescent="0.35">
      <c r="B5" s="262" t="s">
        <v>16</v>
      </c>
      <c r="C5" s="263"/>
      <c r="D5" s="263"/>
      <c r="E5" s="263"/>
      <c r="F5" s="263"/>
      <c r="G5" s="263"/>
      <c r="H5" s="263"/>
      <c r="I5" s="263"/>
      <c r="J5" s="263"/>
      <c r="K5" s="263"/>
      <c r="L5" s="263"/>
      <c r="M5" s="263"/>
      <c r="N5" s="263"/>
      <c r="O5" s="263"/>
      <c r="P5" s="263"/>
      <c r="Q5" s="264"/>
    </row>
    <row r="6" spans="2:17" ht="32.25" customHeight="1" x14ac:dyDescent="0.35">
      <c r="B6" s="9" t="s">
        <v>256</v>
      </c>
      <c r="C6" s="69">
        <f>+PP!C6+DA!C6</f>
        <v>0</v>
      </c>
      <c r="D6" s="69">
        <f>+PP!D6+DA!D6</f>
        <v>0</v>
      </c>
      <c r="E6" s="69">
        <f>+PP!E6+DA!E6</f>
        <v>0</v>
      </c>
      <c r="F6" s="69">
        <f>+PP!F6+DA!F6</f>
        <v>0</v>
      </c>
      <c r="G6" s="69">
        <f>+PP!G6+DA!G6</f>
        <v>0</v>
      </c>
      <c r="H6" s="69">
        <f>+PP!H6+DA!H6</f>
        <v>0</v>
      </c>
      <c r="I6" s="69">
        <f>+PP!I6+DA!I6</f>
        <v>0</v>
      </c>
      <c r="J6" s="69">
        <f>+PP!J6+DA!J6</f>
        <v>0</v>
      </c>
      <c r="K6" s="69">
        <f>+PP!K6+DA!K6</f>
        <v>0</v>
      </c>
      <c r="L6" s="69">
        <f>+PP!L6+DA!L6</f>
        <v>0</v>
      </c>
      <c r="M6" s="69">
        <f>+PP!M6+DA!M6</f>
        <v>0</v>
      </c>
      <c r="N6" s="69">
        <f>+PP!N6+DA!N6</f>
        <v>0</v>
      </c>
      <c r="O6" s="69">
        <f>+PP!O6+DA!O6</f>
        <v>0</v>
      </c>
      <c r="P6" s="69">
        <f>+PP!P6+DA!P6</f>
        <v>0</v>
      </c>
      <c r="Q6" s="122">
        <f>+PP!Q6+DA!Q6</f>
        <v>0</v>
      </c>
    </row>
    <row r="7" spans="2:17" ht="32.25" customHeight="1" x14ac:dyDescent="0.35">
      <c r="B7" s="6" t="s">
        <v>51</v>
      </c>
      <c r="C7" s="69">
        <f>+PP!C7+DA!C7</f>
        <v>4139405</v>
      </c>
      <c r="D7" s="69">
        <f>+PP!D7+DA!D7</f>
        <v>538788</v>
      </c>
      <c r="E7" s="69">
        <f>+PP!E7+DA!E7</f>
        <v>538788</v>
      </c>
      <c r="F7" s="69">
        <f>+PP!F7+DA!F7</f>
        <v>0</v>
      </c>
      <c r="G7" s="69">
        <f>+PP!G7+DA!G7</f>
        <v>505454</v>
      </c>
      <c r="H7" s="69">
        <f>+PP!H7+DA!H7</f>
        <v>505454</v>
      </c>
      <c r="I7" s="69">
        <f>+PP!I7+DA!I7</f>
        <v>0</v>
      </c>
      <c r="J7" s="69">
        <f>+PP!J7+DA!J7</f>
        <v>0</v>
      </c>
      <c r="K7" s="69">
        <f>+PP!K7+DA!K7</f>
        <v>0</v>
      </c>
      <c r="L7" s="69">
        <f>+PP!L7+DA!L7</f>
        <v>4967</v>
      </c>
      <c r="M7" s="69">
        <f>+PP!M7+DA!M7</f>
        <v>38081</v>
      </c>
      <c r="N7" s="69">
        <f>+PP!N7+DA!N7</f>
        <v>492045</v>
      </c>
      <c r="O7" s="69">
        <f>+PP!O7+DA!O7</f>
        <v>17683</v>
      </c>
      <c r="P7" s="69">
        <f>+PP!P7+DA!P7</f>
        <v>17984</v>
      </c>
      <c r="Q7" s="122">
        <f>+PP!Q7+DA!Q7</f>
        <v>4586068</v>
      </c>
    </row>
    <row r="8" spans="2:17" ht="32.25" customHeight="1" x14ac:dyDescent="0.35">
      <c r="B8" s="6" t="s">
        <v>148</v>
      </c>
      <c r="C8" s="69">
        <f>+PP!C8+DA!C8</f>
        <v>41736902</v>
      </c>
      <c r="D8" s="69">
        <f>+PP!D8+DA!D8</f>
        <v>9875521</v>
      </c>
      <c r="E8" s="69">
        <f>+PP!E8+DA!E8</f>
        <v>9875521</v>
      </c>
      <c r="F8" s="69">
        <f>+PP!F8+DA!F8</f>
        <v>0</v>
      </c>
      <c r="G8" s="69">
        <f>+PP!G8+DA!G8</f>
        <v>6389964</v>
      </c>
      <c r="H8" s="69">
        <f>+PP!H8+DA!H8</f>
        <v>6389964</v>
      </c>
      <c r="I8" s="69">
        <f>+PP!I8+DA!I8</f>
        <v>0</v>
      </c>
      <c r="J8" s="69">
        <f>+PP!J8+DA!J8</f>
        <v>0</v>
      </c>
      <c r="K8" s="69">
        <f>+PP!K8+DA!K8</f>
        <v>0</v>
      </c>
      <c r="L8" s="69">
        <f>+PP!L8+DA!L8</f>
        <v>77361</v>
      </c>
      <c r="M8" s="69">
        <f>+PP!M8+DA!M8</f>
        <v>612606</v>
      </c>
      <c r="N8" s="69">
        <f>+PP!N8+DA!N8</f>
        <v>3364884</v>
      </c>
      <c r="O8" s="69">
        <f>+PP!O8+DA!O8</f>
        <v>48041</v>
      </c>
      <c r="P8" s="69">
        <f>+PP!P8+DA!P8</f>
        <v>-41902</v>
      </c>
      <c r="Q8" s="122">
        <f>+PP!Q8+DA!Q8</f>
        <v>47891237</v>
      </c>
    </row>
    <row r="9" spans="2:17" ht="32.25" customHeight="1" x14ac:dyDescent="0.35">
      <c r="B9" s="6" t="s">
        <v>52</v>
      </c>
      <c r="C9" s="69">
        <f>+PP!C9+DA!C9</f>
        <v>0</v>
      </c>
      <c r="D9" s="69">
        <f>+PP!D9+DA!D9</f>
        <v>0</v>
      </c>
      <c r="E9" s="69">
        <f>+PP!E9+DA!E9</f>
        <v>0</v>
      </c>
      <c r="F9" s="69">
        <f>+PP!F9+DA!F9</f>
        <v>0</v>
      </c>
      <c r="G9" s="69">
        <f>+PP!G9+DA!G9</f>
        <v>0</v>
      </c>
      <c r="H9" s="69">
        <f>+PP!H9+DA!H9</f>
        <v>659</v>
      </c>
      <c r="I9" s="69">
        <f>+PP!I9+DA!I9</f>
        <v>0</v>
      </c>
      <c r="J9" s="69">
        <f>+PP!J9+DA!J9</f>
        <v>0</v>
      </c>
      <c r="K9" s="69">
        <f>+PP!K9+DA!K9</f>
        <v>0</v>
      </c>
      <c r="L9" s="69">
        <f>+PP!L9+DA!L9</f>
        <v>0</v>
      </c>
      <c r="M9" s="69">
        <f>+PP!M9+DA!M9</f>
        <v>0</v>
      </c>
      <c r="N9" s="69">
        <f>+PP!N9+DA!N9</f>
        <v>0</v>
      </c>
      <c r="O9" s="69">
        <f>+PP!O9+DA!O9</f>
        <v>0</v>
      </c>
      <c r="P9" s="69">
        <f>+PP!P9+DA!P9</f>
        <v>0</v>
      </c>
      <c r="Q9" s="122">
        <f>+PP!Q9+DA!Q9</f>
        <v>-659</v>
      </c>
    </row>
    <row r="10" spans="2:17" ht="32.25" customHeight="1" x14ac:dyDescent="0.35">
      <c r="B10" s="6" t="s">
        <v>53</v>
      </c>
      <c r="C10" s="69">
        <f>+PP!C10+DA!C10</f>
        <v>2701348</v>
      </c>
      <c r="D10" s="69">
        <f>+PP!D10+DA!D10</f>
        <v>980107</v>
      </c>
      <c r="E10" s="69">
        <f>+PP!E10+DA!E10</f>
        <v>980107</v>
      </c>
      <c r="F10" s="69">
        <f>+PP!F10+DA!F10</f>
        <v>0</v>
      </c>
      <c r="G10" s="69">
        <f>+PP!G10+DA!G10</f>
        <v>493760</v>
      </c>
      <c r="H10" s="69">
        <f>+PP!H10+DA!H10</f>
        <v>0</v>
      </c>
      <c r="I10" s="69">
        <f>+PP!I10+DA!I10</f>
        <v>0</v>
      </c>
      <c r="J10" s="69">
        <f>+PP!J10+DA!J10</f>
        <v>0</v>
      </c>
      <c r="K10" s="69">
        <f>+PP!K10+DA!K10</f>
        <v>0</v>
      </c>
      <c r="L10" s="69">
        <f>+PP!L10+DA!L10</f>
        <v>-2622</v>
      </c>
      <c r="M10" s="69">
        <f>+PP!M10+DA!M10</f>
        <v>27089</v>
      </c>
      <c r="N10" s="69">
        <f>+PP!N10+DA!N10</f>
        <v>569</v>
      </c>
      <c r="O10" s="69">
        <f>+PP!O10+DA!O10</f>
        <v>0</v>
      </c>
      <c r="P10" s="69">
        <f>+PP!P10+DA!P10</f>
        <v>0</v>
      </c>
      <c r="Q10" s="122">
        <f>+PP!Q10+DA!Q10</f>
        <v>3657556</v>
      </c>
    </row>
    <row r="11" spans="2:17" ht="32.25" customHeight="1" x14ac:dyDescent="0.35">
      <c r="B11" s="6" t="s">
        <v>22</v>
      </c>
      <c r="C11" s="69">
        <f>+PP!C11+DA!C11</f>
        <v>5968</v>
      </c>
      <c r="D11" s="69">
        <f>+PP!D11+DA!D11</f>
        <v>0</v>
      </c>
      <c r="E11" s="69">
        <f>+PP!E11+DA!E11</f>
        <v>0</v>
      </c>
      <c r="F11" s="69">
        <f>+PP!F11+DA!F11</f>
        <v>0</v>
      </c>
      <c r="G11" s="69">
        <f>+PP!G11+DA!G11</f>
        <v>0</v>
      </c>
      <c r="H11" s="69">
        <f>+PP!H11+DA!H11</f>
        <v>0</v>
      </c>
      <c r="I11" s="69">
        <f>+PP!I11+DA!I11</f>
        <v>0</v>
      </c>
      <c r="J11" s="69">
        <f>+PP!J11+DA!J11</f>
        <v>0</v>
      </c>
      <c r="K11" s="69">
        <f>+PP!K11+DA!K11</f>
        <v>0</v>
      </c>
      <c r="L11" s="69">
        <f>+PP!L11+DA!L11</f>
        <v>0</v>
      </c>
      <c r="M11" s="69">
        <f>+PP!M11+DA!M11</f>
        <v>0</v>
      </c>
      <c r="N11" s="69">
        <f>+PP!N11+DA!N11</f>
        <v>0</v>
      </c>
      <c r="O11" s="69">
        <f>+PP!O11+DA!O11</f>
        <v>0</v>
      </c>
      <c r="P11" s="69">
        <f>+PP!P11+DA!P11</f>
        <v>0</v>
      </c>
      <c r="Q11" s="122">
        <f>+PP!Q11+DA!Q11</f>
        <v>5968</v>
      </c>
    </row>
    <row r="12" spans="2:17" ht="32.25" customHeight="1" x14ac:dyDescent="0.35">
      <c r="B12" s="6" t="s">
        <v>55</v>
      </c>
      <c r="C12" s="69">
        <f>+PP!C12+DA!C12</f>
        <v>10460462</v>
      </c>
      <c r="D12" s="69">
        <f>+PP!D12+DA!D12</f>
        <v>2967812</v>
      </c>
      <c r="E12" s="69">
        <f>+PP!E12+DA!E12</f>
        <v>2967812</v>
      </c>
      <c r="F12" s="69">
        <f>+PP!F12+DA!F12</f>
        <v>0</v>
      </c>
      <c r="G12" s="69">
        <f>+PP!G12+DA!G12</f>
        <v>849633</v>
      </c>
      <c r="H12" s="69">
        <f>+PP!H12+DA!H12</f>
        <v>849633</v>
      </c>
      <c r="I12" s="69">
        <f>+PP!I12+DA!I12</f>
        <v>0</v>
      </c>
      <c r="J12" s="69">
        <f>+PP!J12+DA!J12</f>
        <v>0</v>
      </c>
      <c r="K12" s="69">
        <f>+PP!K12+DA!K12</f>
        <v>0</v>
      </c>
      <c r="L12" s="69">
        <f>+PP!L12+DA!L12</f>
        <v>18995</v>
      </c>
      <c r="M12" s="69">
        <f>+PP!M12+DA!M12</f>
        <v>73807</v>
      </c>
      <c r="N12" s="69">
        <f>+PP!N12+DA!N12</f>
        <v>1452330</v>
      </c>
      <c r="O12" s="69">
        <f>+PP!O12+DA!O12</f>
        <v>0</v>
      </c>
      <c r="P12" s="69">
        <f>+PP!P12+DA!P12</f>
        <v>0</v>
      </c>
      <c r="Q12" s="122">
        <f>+PP!Q12+DA!Q12</f>
        <v>13938168</v>
      </c>
    </row>
    <row r="13" spans="2:17" ht="32.25" customHeight="1" x14ac:dyDescent="0.35">
      <c r="B13" s="6" t="s">
        <v>263</v>
      </c>
      <c r="C13" s="69">
        <f>+PP!C13+DA!C13</f>
        <v>0</v>
      </c>
      <c r="D13" s="69">
        <f>+PP!D13+DA!D13</f>
        <v>0</v>
      </c>
      <c r="E13" s="69">
        <f>+PP!E13+DA!E13</f>
        <v>0</v>
      </c>
      <c r="F13" s="69">
        <f>+PP!F13+DA!F13</f>
        <v>0</v>
      </c>
      <c r="G13" s="69">
        <f>+PP!G13+DA!G13</f>
        <v>0</v>
      </c>
      <c r="H13" s="69">
        <f>+PP!H13+DA!H13</f>
        <v>0</v>
      </c>
      <c r="I13" s="69">
        <f>+PP!I13+DA!I13</f>
        <v>0</v>
      </c>
      <c r="J13" s="69">
        <f>+PP!J13+DA!J13</f>
        <v>0</v>
      </c>
      <c r="K13" s="69">
        <f>+PP!K13+DA!K13</f>
        <v>0</v>
      </c>
      <c r="L13" s="69">
        <f>+PP!L13+DA!L13</f>
        <v>0</v>
      </c>
      <c r="M13" s="69">
        <f>+PP!M13+DA!M13</f>
        <v>17</v>
      </c>
      <c r="N13" s="69">
        <f>+PP!N13+DA!N13</f>
        <v>6257</v>
      </c>
      <c r="O13" s="69">
        <f>+PP!O13+DA!O13</f>
        <v>0</v>
      </c>
      <c r="P13" s="69">
        <f>+PP!P13+DA!P13</f>
        <v>0</v>
      </c>
      <c r="Q13" s="122">
        <f>+PP!Q13+DA!Q13</f>
        <v>6240</v>
      </c>
    </row>
    <row r="14" spans="2:17" ht="32.25" customHeight="1" x14ac:dyDescent="0.35">
      <c r="B14" s="6" t="s">
        <v>56</v>
      </c>
      <c r="C14" s="69">
        <f>+PP!C14+DA!C14</f>
        <v>56111116</v>
      </c>
      <c r="D14" s="69">
        <f>+PP!D14+DA!D14</f>
        <v>9967237</v>
      </c>
      <c r="E14" s="69">
        <f>+PP!E14+DA!E14</f>
        <v>9967237</v>
      </c>
      <c r="F14" s="69">
        <f>+PP!F14+DA!F14</f>
        <v>0</v>
      </c>
      <c r="G14" s="69">
        <f>+PP!G14+DA!G14</f>
        <v>7775420</v>
      </c>
      <c r="H14" s="69">
        <f>+PP!H14+DA!H14</f>
        <v>7775420</v>
      </c>
      <c r="I14" s="69">
        <f>+PP!I14+DA!I14</f>
        <v>0</v>
      </c>
      <c r="J14" s="69">
        <f>+PP!J14+DA!J14</f>
        <v>0</v>
      </c>
      <c r="K14" s="69">
        <f>+PP!K14+DA!K14</f>
        <v>0</v>
      </c>
      <c r="L14" s="69">
        <f>+PP!L14+DA!L14</f>
        <v>139981</v>
      </c>
      <c r="M14" s="69">
        <f>+PP!M14+DA!M14</f>
        <v>394242</v>
      </c>
      <c r="N14" s="69">
        <f>+PP!N14+DA!N14</f>
        <v>6125943</v>
      </c>
      <c r="O14" s="69">
        <f>+PP!O14+DA!O14</f>
        <v>0</v>
      </c>
      <c r="P14" s="69">
        <f>+PP!P14+DA!P14</f>
        <v>246000</v>
      </c>
      <c r="Q14" s="122">
        <f>+PP!Q14+DA!Q14</f>
        <v>63648651</v>
      </c>
    </row>
    <row r="15" spans="2:17" ht="32.25" customHeight="1" x14ac:dyDescent="0.35">
      <c r="B15" s="6" t="s">
        <v>57</v>
      </c>
      <c r="C15" s="69">
        <f>+PP!C15+DA!C15</f>
        <v>54066665</v>
      </c>
      <c r="D15" s="69">
        <f>+PP!D15+DA!D15</f>
        <v>7813151</v>
      </c>
      <c r="E15" s="69">
        <f>+PP!E15+DA!E15</f>
        <v>7813151</v>
      </c>
      <c r="F15" s="69">
        <f>+PP!F15+DA!F15</f>
        <v>0</v>
      </c>
      <c r="G15" s="69">
        <f>+PP!G15+DA!G15</f>
        <v>7467128</v>
      </c>
      <c r="H15" s="69">
        <f>+PP!H15+DA!H15</f>
        <v>7467127</v>
      </c>
      <c r="I15" s="69">
        <f>+PP!I15+DA!I15</f>
        <v>0</v>
      </c>
      <c r="J15" s="69">
        <f>+PP!J15+DA!J15</f>
        <v>0</v>
      </c>
      <c r="K15" s="69">
        <f>+PP!K15+DA!K15</f>
        <v>0</v>
      </c>
      <c r="L15" s="69">
        <f>+PP!L15+DA!L15</f>
        <v>78785</v>
      </c>
      <c r="M15" s="69">
        <f>+PP!M15+DA!M15</f>
        <v>332339</v>
      </c>
      <c r="N15" s="69">
        <f>+PP!N15+DA!N15</f>
        <v>5500950</v>
      </c>
      <c r="O15" s="69">
        <f>+PP!O15+DA!O15</f>
        <v>55341</v>
      </c>
      <c r="P15" s="69">
        <f>+PP!P15+DA!P15</f>
        <v>512997</v>
      </c>
      <c r="Q15" s="122">
        <f>+PP!Q15+DA!Q15</f>
        <v>58934177</v>
      </c>
    </row>
    <row r="16" spans="2:17" ht="32.25" customHeight="1" x14ac:dyDescent="0.35">
      <c r="B16" s="6" t="s">
        <v>58</v>
      </c>
      <c r="C16" s="69">
        <f>+PP!C16+DA!C16</f>
        <v>26813564</v>
      </c>
      <c r="D16" s="69">
        <f>+PP!D16+DA!D16</f>
        <v>3854856</v>
      </c>
      <c r="E16" s="69">
        <f>+PP!E16+DA!E16</f>
        <v>3854856</v>
      </c>
      <c r="F16" s="69">
        <f>+PP!F16+DA!F16</f>
        <v>0</v>
      </c>
      <c r="G16" s="69">
        <f>+PP!G16+DA!G16</f>
        <v>4416192</v>
      </c>
      <c r="H16" s="69">
        <f>+PP!H16+DA!H16</f>
        <v>4319969</v>
      </c>
      <c r="I16" s="69">
        <f>+PP!I16+DA!I16</f>
        <v>0</v>
      </c>
      <c r="J16" s="69">
        <f>+PP!J16+DA!J16</f>
        <v>0</v>
      </c>
      <c r="K16" s="69">
        <f>+PP!K16+DA!K16</f>
        <v>0</v>
      </c>
      <c r="L16" s="69">
        <f>+PP!L16+DA!L16</f>
        <v>48268</v>
      </c>
      <c r="M16" s="69">
        <f>+PP!M16+DA!M16</f>
        <v>144440</v>
      </c>
      <c r="N16" s="69">
        <f>+PP!N16+DA!N16</f>
        <v>3235271</v>
      </c>
      <c r="O16" s="69">
        <f>+PP!O16+DA!O16</f>
        <v>0</v>
      </c>
      <c r="P16" s="69">
        <f>+PP!P16+DA!P16</f>
        <v>0</v>
      </c>
      <c r="Q16" s="122">
        <f>+PP!Q16+DA!Q16</f>
        <v>29391013</v>
      </c>
    </row>
    <row r="17" spans="2:17" ht="32.25" customHeight="1" x14ac:dyDescent="0.35">
      <c r="B17" s="6" t="s">
        <v>131</v>
      </c>
      <c r="C17" s="69">
        <f>+PP!C17+DA!C17</f>
        <v>184361</v>
      </c>
      <c r="D17" s="69">
        <f>+PP!D17+DA!D17</f>
        <v>475932</v>
      </c>
      <c r="E17" s="69">
        <f>+PP!E17+DA!E17</f>
        <v>475932</v>
      </c>
      <c r="F17" s="69">
        <f>+PP!F17+DA!F17</f>
        <v>0</v>
      </c>
      <c r="G17" s="69">
        <f>+PP!G17+DA!G17</f>
        <v>98350</v>
      </c>
      <c r="H17" s="69">
        <f>+PP!H17+DA!H17</f>
        <v>98350</v>
      </c>
      <c r="I17" s="69">
        <f>+PP!I17+DA!I17</f>
        <v>0</v>
      </c>
      <c r="J17" s="69">
        <f>+PP!J17+DA!J17</f>
        <v>0</v>
      </c>
      <c r="K17" s="69">
        <f>+PP!K17+DA!K17</f>
        <v>0</v>
      </c>
      <c r="L17" s="69">
        <f>+PP!L17+DA!L17</f>
        <v>0</v>
      </c>
      <c r="M17" s="69">
        <f>+PP!M17+DA!M17</f>
        <v>2887</v>
      </c>
      <c r="N17" s="69">
        <f>+PP!N17+DA!N17</f>
        <v>45268</v>
      </c>
      <c r="O17" s="69">
        <f>+PP!O17+DA!O17</f>
        <v>0</v>
      </c>
      <c r="P17" s="69">
        <f>+PP!P17+DA!P17</f>
        <v>0</v>
      </c>
      <c r="Q17" s="122">
        <f>+PP!Q17+DA!Q17</f>
        <v>604324</v>
      </c>
    </row>
    <row r="18" spans="2:17" ht="32.25" customHeight="1" x14ac:dyDescent="0.35">
      <c r="B18" s="6" t="s">
        <v>253</v>
      </c>
      <c r="C18" s="69">
        <f>+PP!C18+DA!C18</f>
        <v>0</v>
      </c>
      <c r="D18" s="69">
        <f>+PP!D18+DA!D18</f>
        <v>0</v>
      </c>
      <c r="E18" s="69">
        <f>+PP!E18+DA!E18</f>
        <v>0</v>
      </c>
      <c r="F18" s="69">
        <f>+PP!F18+DA!F18</f>
        <v>0</v>
      </c>
      <c r="G18" s="69">
        <f>+PP!G18+DA!G18</f>
        <v>0</v>
      </c>
      <c r="H18" s="69">
        <f>+PP!H18+DA!H18</f>
        <v>0</v>
      </c>
      <c r="I18" s="69">
        <f>+PP!I18+DA!I18</f>
        <v>0</v>
      </c>
      <c r="J18" s="69">
        <f>+PP!J18+DA!J18</f>
        <v>0</v>
      </c>
      <c r="K18" s="69">
        <f>+PP!K18+DA!K18</f>
        <v>0</v>
      </c>
      <c r="L18" s="69">
        <f>+PP!L18+DA!L18</f>
        <v>0</v>
      </c>
      <c r="M18" s="69">
        <f>+PP!M18+DA!M18</f>
        <v>0</v>
      </c>
      <c r="N18" s="69">
        <f>+PP!N18+DA!N18</f>
        <v>0</v>
      </c>
      <c r="O18" s="69">
        <f>+PP!O18+DA!O18</f>
        <v>0</v>
      </c>
      <c r="P18" s="69">
        <f>+PP!P18+DA!P18</f>
        <v>0</v>
      </c>
      <c r="Q18" s="122">
        <f>+PP!Q18+DA!Q18</f>
        <v>0</v>
      </c>
    </row>
    <row r="19" spans="2:17" ht="32.25" customHeight="1" x14ac:dyDescent="0.35">
      <c r="B19" s="6" t="s">
        <v>136</v>
      </c>
      <c r="C19" s="69">
        <f>+PP!C19+DA!C19</f>
        <v>8674425</v>
      </c>
      <c r="D19" s="69">
        <f>+PP!D19+DA!D19</f>
        <v>1795835</v>
      </c>
      <c r="E19" s="69">
        <f>+PP!E19+DA!E19</f>
        <v>1795835</v>
      </c>
      <c r="F19" s="69">
        <f>+PP!F19+DA!F19</f>
        <v>0</v>
      </c>
      <c r="G19" s="69">
        <f>+PP!G19+DA!G19</f>
        <v>1951444</v>
      </c>
      <c r="H19" s="69">
        <f>+PP!H19+DA!H19</f>
        <v>1951444</v>
      </c>
      <c r="I19" s="69">
        <f>+PP!I19+DA!I19</f>
        <v>0</v>
      </c>
      <c r="J19" s="69">
        <f>+PP!J19+DA!J19</f>
        <v>0</v>
      </c>
      <c r="K19" s="69">
        <f>+PP!K19+DA!K19</f>
        <v>0</v>
      </c>
      <c r="L19" s="69">
        <f>+PP!L19+DA!L19</f>
        <v>17733</v>
      </c>
      <c r="M19" s="69">
        <f>+PP!M19+DA!M19</f>
        <v>333028</v>
      </c>
      <c r="N19" s="69">
        <f>+PP!N19+DA!N19</f>
        <v>491242</v>
      </c>
      <c r="O19" s="69">
        <f>+PP!O19+DA!O19</f>
        <v>0</v>
      </c>
      <c r="P19" s="69">
        <f>+PP!P19+DA!P19</f>
        <v>0</v>
      </c>
      <c r="Q19" s="122">
        <f>+PP!Q19+DA!Q19</f>
        <v>8659298</v>
      </c>
    </row>
    <row r="20" spans="2:17" ht="32.25" customHeight="1" x14ac:dyDescent="0.35">
      <c r="B20" s="6" t="s">
        <v>35</v>
      </c>
      <c r="C20" s="69">
        <f>+PP!C20+DA!C20</f>
        <v>3860078</v>
      </c>
      <c r="D20" s="69">
        <f>+PP!D20+DA!D20</f>
        <v>325059</v>
      </c>
      <c r="E20" s="69">
        <f>+PP!E20+DA!E20</f>
        <v>325059</v>
      </c>
      <c r="F20" s="69">
        <f>+PP!F20+DA!F20</f>
        <v>0</v>
      </c>
      <c r="G20" s="69">
        <f>+PP!G20+DA!G20</f>
        <v>444919</v>
      </c>
      <c r="H20" s="69">
        <f>+PP!H20+DA!H20</f>
        <v>562907</v>
      </c>
      <c r="I20" s="69">
        <f>+PP!I20+DA!I20</f>
        <v>0</v>
      </c>
      <c r="J20" s="69">
        <f>+PP!J20+DA!J20</f>
        <v>0</v>
      </c>
      <c r="K20" s="69">
        <f>+PP!K20+DA!K20</f>
        <v>0</v>
      </c>
      <c r="L20" s="69">
        <f>+PP!L20+DA!L20</f>
        <v>1450</v>
      </c>
      <c r="M20" s="69">
        <f>+PP!M20+DA!M20</f>
        <v>31429</v>
      </c>
      <c r="N20" s="69">
        <f>+PP!N20+DA!N20</f>
        <v>166125</v>
      </c>
      <c r="O20" s="69">
        <f>+PP!O20+DA!O20</f>
        <v>0</v>
      </c>
      <c r="P20" s="69">
        <f>+PP!P20+DA!P20</f>
        <v>0</v>
      </c>
      <c r="Q20" s="122">
        <f>+PP!Q20+DA!Q20</f>
        <v>3755476</v>
      </c>
    </row>
    <row r="21" spans="2:17" ht="32.25" customHeight="1" x14ac:dyDescent="0.35">
      <c r="B21" s="152" t="s">
        <v>191</v>
      </c>
      <c r="C21" s="69">
        <f>+PP!C21+DA!C21</f>
        <v>0</v>
      </c>
      <c r="D21" s="69">
        <f>+PP!D21+DA!D21</f>
        <v>0</v>
      </c>
      <c r="E21" s="69">
        <f>+PP!E21+DA!E21</f>
        <v>0</v>
      </c>
      <c r="F21" s="69">
        <f>+PP!F21+DA!F21</f>
        <v>0</v>
      </c>
      <c r="G21" s="69">
        <f>+PP!G21+DA!G21</f>
        <v>0</v>
      </c>
      <c r="H21" s="69">
        <f>+PP!H21+DA!H21</f>
        <v>0</v>
      </c>
      <c r="I21" s="69">
        <f>+PP!I21+DA!I21</f>
        <v>0</v>
      </c>
      <c r="J21" s="69">
        <f>+PP!J21+DA!J21</f>
        <v>0</v>
      </c>
      <c r="K21" s="69">
        <f>+PP!K21+DA!K21</f>
        <v>0</v>
      </c>
      <c r="L21" s="69">
        <f>+PP!L21+DA!L21</f>
        <v>0</v>
      </c>
      <c r="M21" s="69">
        <f>+PP!M21+DA!M21</f>
        <v>0</v>
      </c>
      <c r="N21" s="69">
        <f>+PP!N21+DA!N21</f>
        <v>0</v>
      </c>
      <c r="O21" s="69">
        <f>+PP!O21+DA!O21</f>
        <v>0</v>
      </c>
      <c r="P21" s="69">
        <f>+PP!P21+DA!P21</f>
        <v>0</v>
      </c>
      <c r="Q21" s="122">
        <f>+PP!Q21+DA!Q21</f>
        <v>0</v>
      </c>
    </row>
    <row r="22" spans="2:17" ht="32.25" customHeight="1" x14ac:dyDescent="0.35">
      <c r="B22" s="6" t="s">
        <v>59</v>
      </c>
      <c r="C22" s="69">
        <f>+PP!C22+DA!C22</f>
        <v>0</v>
      </c>
      <c r="D22" s="69">
        <f>+PP!D22+DA!D22</f>
        <v>0</v>
      </c>
      <c r="E22" s="69">
        <f>+PP!E22+DA!E22</f>
        <v>0</v>
      </c>
      <c r="F22" s="69">
        <f>+PP!F22+DA!F22</f>
        <v>0</v>
      </c>
      <c r="G22" s="69">
        <f>+PP!G22+DA!G22</f>
        <v>0</v>
      </c>
      <c r="H22" s="69">
        <f>+PP!H22+DA!H22</f>
        <v>0</v>
      </c>
      <c r="I22" s="69">
        <f>+PP!I22+DA!I22</f>
        <v>0</v>
      </c>
      <c r="J22" s="69">
        <f>+PP!J22+DA!J22</f>
        <v>0</v>
      </c>
      <c r="K22" s="69">
        <f>+PP!K22+DA!K22</f>
        <v>0</v>
      </c>
      <c r="L22" s="69">
        <f>+PP!L22+DA!L22</f>
        <v>0</v>
      </c>
      <c r="M22" s="69">
        <f>+PP!M22+DA!M22</f>
        <v>0</v>
      </c>
      <c r="N22" s="69">
        <f>+PP!N22+DA!N22</f>
        <v>0</v>
      </c>
      <c r="O22" s="69">
        <f>+PP!O22+DA!O22</f>
        <v>0</v>
      </c>
      <c r="P22" s="69">
        <f>+PP!P22+DA!P22</f>
        <v>0</v>
      </c>
      <c r="Q22" s="122">
        <f>+PP!Q22+DA!Q22</f>
        <v>0</v>
      </c>
    </row>
    <row r="23" spans="2:17" ht="32.25" customHeight="1" x14ac:dyDescent="0.35">
      <c r="B23" s="6" t="s">
        <v>60</v>
      </c>
      <c r="C23" s="69">
        <f>+PP!C23+DA!C23</f>
        <v>832551</v>
      </c>
      <c r="D23" s="69">
        <f>+PP!D23+DA!D23</f>
        <v>250519</v>
      </c>
      <c r="E23" s="69">
        <f>+PP!E23+DA!E23</f>
        <v>250519</v>
      </c>
      <c r="F23" s="69">
        <f>+PP!F23+DA!F23</f>
        <v>0</v>
      </c>
      <c r="G23" s="69">
        <f>+PP!G23+DA!G23</f>
        <v>85281</v>
      </c>
      <c r="H23" s="69">
        <f>+PP!H23+DA!H23</f>
        <v>85281</v>
      </c>
      <c r="I23" s="69">
        <f>+PP!I23+DA!I23</f>
        <v>0</v>
      </c>
      <c r="J23" s="69">
        <f>+PP!J23+DA!J23</f>
        <v>0</v>
      </c>
      <c r="K23" s="69">
        <f>+PP!K23+DA!K23</f>
        <v>0</v>
      </c>
      <c r="L23" s="69">
        <f>+PP!L23+DA!L23</f>
        <v>0</v>
      </c>
      <c r="M23" s="69">
        <f>+PP!M23+DA!M23</f>
        <v>0</v>
      </c>
      <c r="N23" s="69">
        <f>+PP!N23+DA!N23</f>
        <v>0</v>
      </c>
      <c r="O23" s="69">
        <f>+PP!O23+DA!O23</f>
        <v>0</v>
      </c>
      <c r="P23" s="69">
        <f>+PP!P23+DA!P23</f>
        <v>0</v>
      </c>
      <c r="Q23" s="122">
        <f>+PP!Q23+DA!Q23</f>
        <v>997789</v>
      </c>
    </row>
    <row r="24" spans="2:17" ht="32.25" customHeight="1" x14ac:dyDescent="0.35">
      <c r="B24" s="6" t="s">
        <v>134</v>
      </c>
      <c r="C24" s="69">
        <f>+PP!C24+DA!C24</f>
        <v>21781</v>
      </c>
      <c r="D24" s="69">
        <f>+PP!D24+DA!D24</f>
        <v>98253</v>
      </c>
      <c r="E24" s="69">
        <f>+PP!E24+DA!E24</f>
        <v>98253</v>
      </c>
      <c r="F24" s="69">
        <f>+PP!F24+DA!F24</f>
        <v>0</v>
      </c>
      <c r="G24" s="69">
        <f>+PP!G24+DA!G24</f>
        <v>0</v>
      </c>
      <c r="H24" s="69">
        <f>+PP!H24+DA!H24</f>
        <v>0</v>
      </c>
      <c r="I24" s="69">
        <f>+PP!I24+DA!I24</f>
        <v>0</v>
      </c>
      <c r="J24" s="69">
        <f>+PP!J24+DA!J24</f>
        <v>0</v>
      </c>
      <c r="K24" s="69">
        <f>+PP!K24+DA!K24</f>
        <v>0</v>
      </c>
      <c r="L24" s="69">
        <f>+PP!L24+DA!L24</f>
        <v>0</v>
      </c>
      <c r="M24" s="69">
        <f>+PP!M24+DA!M24</f>
        <v>221</v>
      </c>
      <c r="N24" s="69">
        <f>+PP!N24+DA!N24</f>
        <v>9743</v>
      </c>
      <c r="O24" s="69">
        <f>+PP!O24+DA!O24</f>
        <v>298</v>
      </c>
      <c r="P24" s="69">
        <f>+PP!P24+DA!P24</f>
        <v>0</v>
      </c>
      <c r="Q24" s="122">
        <f>+PP!Q24+DA!Q24</f>
        <v>129257</v>
      </c>
    </row>
    <row r="25" spans="2:17" ht="32.25" customHeight="1" x14ac:dyDescent="0.35">
      <c r="B25" s="6" t="s">
        <v>135</v>
      </c>
      <c r="C25" s="69">
        <f>+PP!C25+DA!C25</f>
        <v>140686</v>
      </c>
      <c r="D25" s="69">
        <f>+PP!D25+DA!D25</f>
        <v>717</v>
      </c>
      <c r="E25" s="69">
        <f>+PP!E25+DA!E25</f>
        <v>717</v>
      </c>
      <c r="F25" s="69">
        <f>+PP!F25+DA!F25</f>
        <v>0</v>
      </c>
      <c r="G25" s="69">
        <f>+PP!G25+DA!G25</f>
        <v>99714</v>
      </c>
      <c r="H25" s="69">
        <f>+PP!H25+DA!H25</f>
        <v>99714</v>
      </c>
      <c r="I25" s="69">
        <f>+PP!I25+DA!I25</f>
        <v>0</v>
      </c>
      <c r="J25" s="69">
        <f>+PP!J25+DA!J25</f>
        <v>0</v>
      </c>
      <c r="K25" s="69">
        <f>+PP!K25+DA!K25</f>
        <v>0</v>
      </c>
      <c r="L25" s="69">
        <f>+PP!L25+DA!L25</f>
        <v>0</v>
      </c>
      <c r="M25" s="69">
        <f>+PP!M25+DA!M25</f>
        <v>527</v>
      </c>
      <c r="N25" s="69">
        <f>+PP!N25+DA!N25</f>
        <v>3535</v>
      </c>
      <c r="O25" s="69">
        <f>+PP!O25+DA!O25</f>
        <v>0</v>
      </c>
      <c r="P25" s="69">
        <f>+PP!P25+DA!P25</f>
        <v>0</v>
      </c>
      <c r="Q25" s="122">
        <f>+PP!Q25+DA!Q25</f>
        <v>44697</v>
      </c>
    </row>
    <row r="26" spans="2:17" ht="32.25" customHeight="1" x14ac:dyDescent="0.35">
      <c r="B26" s="6" t="s">
        <v>149</v>
      </c>
      <c r="C26" s="69">
        <f>+PP!C26+DA!C26</f>
        <v>1131719</v>
      </c>
      <c r="D26" s="69">
        <f>+PP!D26+DA!D26</f>
        <v>696654</v>
      </c>
      <c r="E26" s="69">
        <f>+PP!E26+DA!E26</f>
        <v>696654</v>
      </c>
      <c r="F26" s="69">
        <f>+PP!F26+DA!F26</f>
        <v>0</v>
      </c>
      <c r="G26" s="69">
        <f>+PP!G26+DA!G26</f>
        <v>402062</v>
      </c>
      <c r="H26" s="69">
        <f>+PP!H26+DA!H26</f>
        <v>402062</v>
      </c>
      <c r="I26" s="69">
        <f>+PP!I26+DA!I26</f>
        <v>0</v>
      </c>
      <c r="J26" s="69">
        <f>+PP!J26+DA!J26</f>
        <v>0</v>
      </c>
      <c r="K26" s="69">
        <f>+PP!K26+DA!K26</f>
        <v>0</v>
      </c>
      <c r="L26" s="69">
        <f>+PP!L26+DA!L26</f>
        <v>8208</v>
      </c>
      <c r="M26" s="69">
        <f>+PP!M26+DA!M26</f>
        <v>15565</v>
      </c>
      <c r="N26" s="69">
        <f>+PP!N26+DA!N26</f>
        <v>150416</v>
      </c>
      <c r="O26" s="69">
        <f>+PP!O26+DA!O26</f>
        <v>0</v>
      </c>
      <c r="P26" s="69">
        <f>+PP!P26+DA!P26</f>
        <v>0</v>
      </c>
      <c r="Q26" s="122">
        <f>+PP!Q26+DA!Q26</f>
        <v>1552955</v>
      </c>
    </row>
    <row r="27" spans="2:17" ht="32.25" customHeight="1" x14ac:dyDescent="0.35">
      <c r="B27" s="6" t="s">
        <v>61</v>
      </c>
      <c r="C27" s="69">
        <f>+PP!C27+DA!C27</f>
        <v>763635</v>
      </c>
      <c r="D27" s="69">
        <f>+PP!D27+DA!D27</f>
        <v>436062</v>
      </c>
      <c r="E27" s="69">
        <f>+PP!E27+DA!E27</f>
        <v>436062</v>
      </c>
      <c r="F27" s="69">
        <f>+PP!F27+DA!F27</f>
        <v>0</v>
      </c>
      <c r="G27" s="69">
        <f>+PP!G27+DA!G27</f>
        <v>348429</v>
      </c>
      <c r="H27" s="69">
        <f>+PP!H27+DA!H27</f>
        <v>348429</v>
      </c>
      <c r="I27" s="69">
        <f>+PP!I27+DA!I27</f>
        <v>0</v>
      </c>
      <c r="J27" s="69">
        <f>+PP!J27+DA!J27</f>
        <v>0</v>
      </c>
      <c r="K27" s="69">
        <f>+PP!K27+DA!K27</f>
        <v>0</v>
      </c>
      <c r="L27" s="69">
        <f>+PP!L27+DA!L27</f>
        <v>5923</v>
      </c>
      <c r="M27" s="69">
        <f>+PP!M27+DA!M27</f>
        <v>65771</v>
      </c>
      <c r="N27" s="69">
        <f>+PP!N27+DA!N27</f>
        <v>46034</v>
      </c>
      <c r="O27" s="69">
        <f>+PP!O27+DA!O27</f>
        <v>0</v>
      </c>
      <c r="P27" s="69">
        <f>+PP!P27+DA!P27</f>
        <v>0</v>
      </c>
      <c r="Q27" s="122">
        <f>+PP!Q27+DA!Q27</f>
        <v>825607</v>
      </c>
    </row>
    <row r="28" spans="2:17" ht="32.25" customHeight="1" x14ac:dyDescent="0.35">
      <c r="B28" s="6" t="s">
        <v>62</v>
      </c>
      <c r="C28" s="69">
        <f>+PP!C28+DA!C28</f>
        <v>16301</v>
      </c>
      <c r="D28" s="69">
        <f>+PP!D28+DA!D28</f>
        <v>0</v>
      </c>
      <c r="E28" s="69">
        <f>+PP!E28+DA!E28</f>
        <v>0</v>
      </c>
      <c r="F28" s="69">
        <f>+PP!F28+DA!F28</f>
        <v>0</v>
      </c>
      <c r="G28" s="69">
        <f>+PP!G28+DA!G28</f>
        <v>0</v>
      </c>
      <c r="H28" s="69">
        <f>+PP!H28+DA!H28</f>
        <v>0</v>
      </c>
      <c r="I28" s="69">
        <f>+PP!I28+DA!I28</f>
        <v>0</v>
      </c>
      <c r="J28" s="69">
        <f>+PP!J28+DA!J28</f>
        <v>0</v>
      </c>
      <c r="K28" s="69">
        <f>+PP!K28+DA!K28</f>
        <v>0</v>
      </c>
      <c r="L28" s="69">
        <f>+PP!L28+DA!L28</f>
        <v>0</v>
      </c>
      <c r="M28" s="69">
        <f>+PP!M28+DA!M28</f>
        <v>29865</v>
      </c>
      <c r="N28" s="69">
        <f>+PP!N28+DA!N28</f>
        <v>11485</v>
      </c>
      <c r="O28" s="69">
        <f>+PP!O28+DA!O28</f>
        <v>0</v>
      </c>
      <c r="P28" s="69">
        <f>+PP!P28+DA!P28</f>
        <v>0</v>
      </c>
      <c r="Q28" s="122">
        <f>+PP!Q28+DA!Q28</f>
        <v>-2079</v>
      </c>
    </row>
    <row r="29" spans="2:17" ht="32.25" customHeight="1" x14ac:dyDescent="0.35">
      <c r="B29" s="6" t="s">
        <v>63</v>
      </c>
      <c r="C29" s="69">
        <f>+PP!C29+DA!C29</f>
        <v>5122939</v>
      </c>
      <c r="D29" s="69">
        <f>+PP!D29+DA!D29</f>
        <v>601191</v>
      </c>
      <c r="E29" s="69">
        <f>+PP!E29+DA!E29</f>
        <v>601191</v>
      </c>
      <c r="F29" s="69">
        <f>+PP!F29+DA!F29</f>
        <v>0</v>
      </c>
      <c r="G29" s="69">
        <f>+PP!G29+DA!G29</f>
        <v>602858</v>
      </c>
      <c r="H29" s="69">
        <f>+PP!H29+DA!H29</f>
        <v>612331</v>
      </c>
      <c r="I29" s="69">
        <f>+PP!I29+DA!I29</f>
        <v>0</v>
      </c>
      <c r="J29" s="69">
        <f>+PP!J29+DA!J29</f>
        <v>0</v>
      </c>
      <c r="K29" s="69">
        <f>+PP!K29+DA!K29</f>
        <v>0</v>
      </c>
      <c r="L29" s="69">
        <f>+PP!L29+DA!L29</f>
        <v>0</v>
      </c>
      <c r="M29" s="69">
        <f>+PP!M29+DA!M29</f>
        <v>0</v>
      </c>
      <c r="N29" s="69">
        <f>+PP!N29+DA!N29</f>
        <v>102411</v>
      </c>
      <c r="O29" s="69">
        <f>+PP!O29+DA!O29</f>
        <v>0</v>
      </c>
      <c r="P29" s="69">
        <f>+PP!P29+DA!P29</f>
        <v>0</v>
      </c>
      <c r="Q29" s="122">
        <f>+PP!Q29+DA!Q29</f>
        <v>5214208</v>
      </c>
    </row>
    <row r="30" spans="2:17" ht="32.25" customHeight="1" x14ac:dyDescent="0.35">
      <c r="B30" s="58" t="s">
        <v>45</v>
      </c>
      <c r="C30" s="121">
        <f t="shared" ref="C30:Q30" si="0">SUM(C6:C29)</f>
        <v>216783906</v>
      </c>
      <c r="D30" s="121">
        <f t="shared" si="0"/>
        <v>40677694</v>
      </c>
      <c r="E30" s="121">
        <f t="shared" si="0"/>
        <v>40677694</v>
      </c>
      <c r="F30" s="121">
        <f t="shared" si="0"/>
        <v>0</v>
      </c>
      <c r="G30" s="121">
        <f t="shared" si="0"/>
        <v>31930608</v>
      </c>
      <c r="H30" s="121">
        <f t="shared" si="0"/>
        <v>31468744</v>
      </c>
      <c r="I30" s="121">
        <f t="shared" si="0"/>
        <v>0</v>
      </c>
      <c r="J30" s="121">
        <f t="shared" si="0"/>
        <v>0</v>
      </c>
      <c r="K30" s="121">
        <f t="shared" si="0"/>
        <v>0</v>
      </c>
      <c r="L30" s="121">
        <f t="shared" si="0"/>
        <v>399049</v>
      </c>
      <c r="M30" s="121">
        <f t="shared" si="0"/>
        <v>2101914</v>
      </c>
      <c r="N30" s="121">
        <f t="shared" si="0"/>
        <v>21204508</v>
      </c>
      <c r="O30" s="121">
        <f t="shared" si="0"/>
        <v>121363</v>
      </c>
      <c r="P30" s="121">
        <f t="shared" si="0"/>
        <v>735079</v>
      </c>
      <c r="Q30" s="121">
        <f t="shared" si="0"/>
        <v>243839951</v>
      </c>
    </row>
    <row r="31" spans="2:17" ht="32.25" customHeight="1" x14ac:dyDescent="0.35">
      <c r="B31" s="262" t="s">
        <v>46</v>
      </c>
      <c r="C31" s="263"/>
      <c r="D31" s="263"/>
      <c r="E31" s="263"/>
      <c r="F31" s="263"/>
      <c r="G31" s="263"/>
      <c r="H31" s="263"/>
      <c r="I31" s="263"/>
      <c r="J31" s="263"/>
      <c r="K31" s="263"/>
      <c r="L31" s="263"/>
      <c r="M31" s="263"/>
      <c r="N31" s="263"/>
      <c r="O31" s="263"/>
      <c r="P31" s="263"/>
      <c r="Q31" s="264"/>
    </row>
    <row r="32" spans="2:17" ht="32.25" customHeight="1" x14ac:dyDescent="0.35">
      <c r="B32" s="6" t="s">
        <v>47</v>
      </c>
      <c r="C32" s="69">
        <f>+PP!C32+DA!C32</f>
        <v>0</v>
      </c>
      <c r="D32" s="69">
        <f>+PP!D32+DA!D32</f>
        <v>0</v>
      </c>
      <c r="E32" s="69">
        <f>+PP!E32+DA!E32</f>
        <v>0</v>
      </c>
      <c r="F32" s="69">
        <f>+PP!F32+DA!F32</f>
        <v>0</v>
      </c>
      <c r="G32" s="69">
        <f>+PP!G32+DA!G32</f>
        <v>0</v>
      </c>
      <c r="H32" s="69">
        <f>+PP!H32+DA!H32</f>
        <v>0</v>
      </c>
      <c r="I32" s="69">
        <f>+PP!I32+DA!I32</f>
        <v>0</v>
      </c>
      <c r="J32" s="69">
        <f>+PP!J32+DA!J32</f>
        <v>0</v>
      </c>
      <c r="K32" s="69">
        <f>+PP!K32+DA!K32</f>
        <v>0</v>
      </c>
      <c r="L32" s="69">
        <f>+PP!L32+DA!L32</f>
        <v>0</v>
      </c>
      <c r="M32" s="69">
        <f>+PP!M32+DA!M32</f>
        <v>0</v>
      </c>
      <c r="N32" s="69">
        <f>+PP!N32+DA!N32</f>
        <v>0</v>
      </c>
      <c r="O32" s="69">
        <f>+PP!O32+DA!O32</f>
        <v>0</v>
      </c>
      <c r="P32" s="69">
        <f>+PP!P32+DA!P32</f>
        <v>0</v>
      </c>
      <c r="Q32" s="122">
        <f>+PP!Q32+DA!Q32</f>
        <v>0</v>
      </c>
    </row>
    <row r="33" spans="2:17" ht="32.25" customHeight="1" x14ac:dyDescent="0.35">
      <c r="B33" s="6" t="s">
        <v>78</v>
      </c>
      <c r="C33" s="69">
        <f>+PP!C33+DA!C33</f>
        <v>0</v>
      </c>
      <c r="D33" s="69">
        <f>+PP!D33+DA!D33</f>
        <v>0</v>
      </c>
      <c r="E33" s="69">
        <f>+PP!E33+DA!E33</f>
        <v>0</v>
      </c>
      <c r="F33" s="69">
        <f>+PP!F33+DA!F33</f>
        <v>0</v>
      </c>
      <c r="G33" s="69">
        <f>+PP!G33+DA!G33</f>
        <v>0</v>
      </c>
      <c r="H33" s="69">
        <f>+PP!H33+DA!H33</f>
        <v>0</v>
      </c>
      <c r="I33" s="69">
        <f>+PP!I33+DA!I33</f>
        <v>0</v>
      </c>
      <c r="J33" s="69">
        <f>+PP!J33+DA!J33</f>
        <v>0</v>
      </c>
      <c r="K33" s="69">
        <f>+PP!K33+DA!K33</f>
        <v>0</v>
      </c>
      <c r="L33" s="69">
        <f>+PP!L33+DA!L33</f>
        <v>0</v>
      </c>
      <c r="M33" s="69">
        <f>+PP!M33+DA!M33</f>
        <v>0</v>
      </c>
      <c r="N33" s="69">
        <f>+PP!N33+DA!N33</f>
        <v>0</v>
      </c>
      <c r="O33" s="69">
        <f>+PP!O33+DA!O33</f>
        <v>0</v>
      </c>
      <c r="P33" s="69">
        <f>+PP!P33+DA!P33</f>
        <v>0</v>
      </c>
      <c r="Q33" s="122">
        <f>+PP!Q33+DA!Q33</f>
        <v>0</v>
      </c>
    </row>
    <row r="34" spans="2:17" ht="32.25" customHeight="1" x14ac:dyDescent="0.35">
      <c r="B34" s="6" t="s">
        <v>48</v>
      </c>
      <c r="C34" s="69">
        <f>+PP!C34+DA!C34</f>
        <v>0</v>
      </c>
      <c r="D34" s="69">
        <f>+PP!D34+DA!D34</f>
        <v>0</v>
      </c>
      <c r="E34" s="69">
        <f>+PP!E34+DA!E34</f>
        <v>0</v>
      </c>
      <c r="F34" s="69">
        <f>+PP!F34+DA!F34</f>
        <v>0</v>
      </c>
      <c r="G34" s="69">
        <f>+PP!G34+DA!G34</f>
        <v>0</v>
      </c>
      <c r="H34" s="69">
        <f>+PP!H34+DA!H34</f>
        <v>0</v>
      </c>
      <c r="I34" s="69">
        <f>+PP!I34+DA!I34</f>
        <v>0</v>
      </c>
      <c r="J34" s="69">
        <f>+PP!J34+DA!J34</f>
        <v>0</v>
      </c>
      <c r="K34" s="69">
        <f>+PP!K34+DA!K34</f>
        <v>0</v>
      </c>
      <c r="L34" s="69">
        <f>+PP!L34+DA!L34</f>
        <v>0</v>
      </c>
      <c r="M34" s="69">
        <f>+PP!M34+DA!M34</f>
        <v>0</v>
      </c>
      <c r="N34" s="69">
        <f>+PP!N34+DA!N34</f>
        <v>0</v>
      </c>
      <c r="O34" s="69">
        <f>+PP!O34+DA!O34</f>
        <v>0</v>
      </c>
      <c r="P34" s="69">
        <f>+PP!P34+DA!P34</f>
        <v>0</v>
      </c>
      <c r="Q34" s="122">
        <f>+PP!Q34+DA!Q34</f>
        <v>0</v>
      </c>
    </row>
    <row r="35" spans="2:17" ht="32.25" customHeight="1" x14ac:dyDescent="0.35">
      <c r="B35" s="58" t="s">
        <v>45</v>
      </c>
      <c r="C35" s="121">
        <f>SUM(C32:C34)</f>
        <v>0</v>
      </c>
      <c r="D35" s="121">
        <f t="shared" ref="D35:Q35" si="1">SUM(D32:D34)</f>
        <v>0</v>
      </c>
      <c r="E35" s="121">
        <f t="shared" si="1"/>
        <v>0</v>
      </c>
      <c r="F35" s="121">
        <f t="shared" si="1"/>
        <v>0</v>
      </c>
      <c r="G35" s="121">
        <f t="shared" si="1"/>
        <v>0</v>
      </c>
      <c r="H35" s="121">
        <f t="shared" si="1"/>
        <v>0</v>
      </c>
      <c r="I35" s="121">
        <f t="shared" si="1"/>
        <v>0</v>
      </c>
      <c r="J35" s="121">
        <f t="shared" si="1"/>
        <v>0</v>
      </c>
      <c r="K35" s="121">
        <f t="shared" si="1"/>
        <v>0</v>
      </c>
      <c r="L35" s="121">
        <f t="shared" si="1"/>
        <v>0</v>
      </c>
      <c r="M35" s="121">
        <f t="shared" si="1"/>
        <v>0</v>
      </c>
      <c r="N35" s="121">
        <f t="shared" si="1"/>
        <v>0</v>
      </c>
      <c r="O35" s="121">
        <f t="shared" si="1"/>
        <v>0</v>
      </c>
      <c r="P35" s="121">
        <f t="shared" si="1"/>
        <v>0</v>
      </c>
      <c r="Q35" s="121">
        <f t="shared" si="1"/>
        <v>0</v>
      </c>
    </row>
    <row r="36" spans="2:17" ht="23.25" customHeight="1" x14ac:dyDescent="0.35">
      <c r="B36" s="261" t="s">
        <v>50</v>
      </c>
      <c r="C36" s="261"/>
      <c r="D36" s="261"/>
      <c r="E36" s="261"/>
      <c r="F36" s="261"/>
      <c r="G36" s="261"/>
      <c r="H36" s="261"/>
      <c r="I36" s="261"/>
      <c r="J36" s="261"/>
      <c r="K36" s="261"/>
      <c r="L36" s="261"/>
      <c r="M36" s="261"/>
      <c r="N36" s="261"/>
      <c r="O36" s="261"/>
      <c r="P36" s="261"/>
      <c r="Q36" s="261"/>
    </row>
    <row r="37" spans="2:17" ht="18.75" customHeight="1" x14ac:dyDescent="0.35">
      <c r="Q37" s="202"/>
    </row>
  </sheetData>
  <sheetProtection algorithmName="SHA-512" hashValue="sIyOEfLTEuo2TMn3DTFk3v36JkgfyaBLGYzUXFuYhBJ8HkD7n/x3jrQ8CUi+6RE7zWk45IlajJ8I+FCSoReObQ==" saltValue="t55mZac5yp65t+SHqf5F/Q==" spinCount="100000" sheet="1" objects="1" scenarios="1"/>
  <mergeCells count="4">
    <mergeCell ref="B3:Q3"/>
    <mergeCell ref="B31:Q31"/>
    <mergeCell ref="B36:Q36"/>
    <mergeCell ref="B5:Q5"/>
  </mergeCells>
  <pageMargins left="0.7" right="0.7" top="0.75" bottom="0.75" header="0.3" footer="0.3"/>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tabColor rgb="FF92D050"/>
  </sheetPr>
  <dimension ref="B1:S38"/>
  <sheetViews>
    <sheetView topLeftCell="J25" zoomScale="90" zoomScaleNormal="90" workbookViewId="0">
      <selection activeCell="C6" sqref="C6:Q29"/>
    </sheetView>
  </sheetViews>
  <sheetFormatPr defaultColWidth="14.36328125" defaultRowHeight="14" x14ac:dyDescent="0.3"/>
  <cols>
    <col min="1" max="1" width="9.6328125" style="185" customWidth="1"/>
    <col min="2" max="2" width="43.54296875" style="185" customWidth="1"/>
    <col min="3" max="16" width="17.90625" style="185" customWidth="1"/>
    <col min="17" max="17" width="17.90625" style="186" customWidth="1"/>
    <col min="18" max="18" width="15.453125" style="185" bestFit="1" customWidth="1"/>
    <col min="19" max="19" width="15.90625" style="185" bestFit="1" customWidth="1"/>
    <col min="20" max="256" width="14.36328125" style="185"/>
    <col min="257" max="257" width="9.6328125" style="185" customWidth="1"/>
    <col min="258" max="258" width="43.54296875" style="185" customWidth="1"/>
    <col min="259" max="273" width="17.90625" style="185" customWidth="1"/>
    <col min="274" max="274" width="15.453125" style="185" bestFit="1" customWidth="1"/>
    <col min="275" max="275" width="15.90625" style="185" bestFit="1" customWidth="1"/>
    <col min="276" max="512" width="14.36328125" style="185"/>
    <col min="513" max="513" width="9.6328125" style="185" customWidth="1"/>
    <col min="514" max="514" width="43.54296875" style="185" customWidth="1"/>
    <col min="515" max="529" width="17.90625" style="185" customWidth="1"/>
    <col min="530" max="530" width="15.453125" style="185" bestFit="1" customWidth="1"/>
    <col min="531" max="531" width="15.90625" style="185" bestFit="1" customWidth="1"/>
    <col min="532" max="768" width="14.36328125" style="185"/>
    <col min="769" max="769" width="9.6328125" style="185" customWidth="1"/>
    <col min="770" max="770" width="43.54296875" style="185" customWidth="1"/>
    <col min="771" max="785" width="17.90625" style="185" customWidth="1"/>
    <col min="786" max="786" width="15.453125" style="185" bestFit="1" customWidth="1"/>
    <col min="787" max="787" width="15.90625" style="185" bestFit="1" customWidth="1"/>
    <col min="788" max="1024" width="14.36328125" style="185"/>
    <col min="1025" max="1025" width="9.6328125" style="185" customWidth="1"/>
    <col min="1026" max="1026" width="43.54296875" style="185" customWidth="1"/>
    <col min="1027" max="1041" width="17.90625" style="185" customWidth="1"/>
    <col min="1042" max="1042" width="15.453125" style="185" bestFit="1" customWidth="1"/>
    <col min="1043" max="1043" width="15.90625" style="185" bestFit="1" customWidth="1"/>
    <col min="1044" max="1280" width="14.36328125" style="185"/>
    <col min="1281" max="1281" width="9.6328125" style="185" customWidth="1"/>
    <col min="1282" max="1282" width="43.54296875" style="185" customWidth="1"/>
    <col min="1283" max="1297" width="17.90625" style="185" customWidth="1"/>
    <col min="1298" max="1298" width="15.453125" style="185" bestFit="1" customWidth="1"/>
    <col min="1299" max="1299" width="15.90625" style="185" bestFit="1" customWidth="1"/>
    <col min="1300" max="1536" width="14.36328125" style="185"/>
    <col min="1537" max="1537" width="9.6328125" style="185" customWidth="1"/>
    <col min="1538" max="1538" width="43.54296875" style="185" customWidth="1"/>
    <col min="1539" max="1553" width="17.90625" style="185" customWidth="1"/>
    <col min="1554" max="1554" width="15.453125" style="185" bestFit="1" customWidth="1"/>
    <col min="1555" max="1555" width="15.90625" style="185" bestFit="1" customWidth="1"/>
    <col min="1556" max="1792" width="14.36328125" style="185"/>
    <col min="1793" max="1793" width="9.6328125" style="185" customWidth="1"/>
    <col min="1794" max="1794" width="43.54296875" style="185" customWidth="1"/>
    <col min="1795" max="1809" width="17.90625" style="185" customWidth="1"/>
    <col min="1810" max="1810" width="15.453125" style="185" bestFit="1" customWidth="1"/>
    <col min="1811" max="1811" width="15.90625" style="185" bestFit="1" customWidth="1"/>
    <col min="1812" max="2048" width="14.36328125" style="185"/>
    <col min="2049" max="2049" width="9.6328125" style="185" customWidth="1"/>
    <col min="2050" max="2050" width="43.54296875" style="185" customWidth="1"/>
    <col min="2051" max="2065" width="17.90625" style="185" customWidth="1"/>
    <col min="2066" max="2066" width="15.453125" style="185" bestFit="1" customWidth="1"/>
    <col min="2067" max="2067" width="15.90625" style="185" bestFit="1" customWidth="1"/>
    <col min="2068" max="2304" width="14.36328125" style="185"/>
    <col min="2305" max="2305" width="9.6328125" style="185" customWidth="1"/>
    <col min="2306" max="2306" width="43.54296875" style="185" customWidth="1"/>
    <col min="2307" max="2321" width="17.90625" style="185" customWidth="1"/>
    <col min="2322" max="2322" width="15.453125" style="185" bestFit="1" customWidth="1"/>
    <col min="2323" max="2323" width="15.90625" style="185" bestFit="1" customWidth="1"/>
    <col min="2324" max="2560" width="14.36328125" style="185"/>
    <col min="2561" max="2561" width="9.6328125" style="185" customWidth="1"/>
    <col min="2562" max="2562" width="43.54296875" style="185" customWidth="1"/>
    <col min="2563" max="2577" width="17.90625" style="185" customWidth="1"/>
    <col min="2578" max="2578" width="15.453125" style="185" bestFit="1" customWidth="1"/>
    <col min="2579" max="2579" width="15.90625" style="185" bestFit="1" customWidth="1"/>
    <col min="2580" max="2816" width="14.36328125" style="185"/>
    <col min="2817" max="2817" width="9.6328125" style="185" customWidth="1"/>
    <col min="2818" max="2818" width="43.54296875" style="185" customWidth="1"/>
    <col min="2819" max="2833" width="17.90625" style="185" customWidth="1"/>
    <col min="2834" max="2834" width="15.453125" style="185" bestFit="1" customWidth="1"/>
    <col min="2835" max="2835" width="15.90625" style="185" bestFit="1" customWidth="1"/>
    <col min="2836" max="3072" width="14.36328125" style="185"/>
    <col min="3073" max="3073" width="9.6328125" style="185" customWidth="1"/>
    <col min="3074" max="3074" width="43.54296875" style="185" customWidth="1"/>
    <col min="3075" max="3089" width="17.90625" style="185" customWidth="1"/>
    <col min="3090" max="3090" width="15.453125" style="185" bestFit="1" customWidth="1"/>
    <col min="3091" max="3091" width="15.90625" style="185" bestFit="1" customWidth="1"/>
    <col min="3092" max="3328" width="14.36328125" style="185"/>
    <col min="3329" max="3329" width="9.6328125" style="185" customWidth="1"/>
    <col min="3330" max="3330" width="43.54296875" style="185" customWidth="1"/>
    <col min="3331" max="3345" width="17.90625" style="185" customWidth="1"/>
    <col min="3346" max="3346" width="15.453125" style="185" bestFit="1" customWidth="1"/>
    <col min="3347" max="3347" width="15.90625" style="185" bestFit="1" customWidth="1"/>
    <col min="3348" max="3584" width="14.36328125" style="185"/>
    <col min="3585" max="3585" width="9.6328125" style="185" customWidth="1"/>
    <col min="3586" max="3586" width="43.54296875" style="185" customWidth="1"/>
    <col min="3587" max="3601" width="17.90625" style="185" customWidth="1"/>
    <col min="3602" max="3602" width="15.453125" style="185" bestFit="1" customWidth="1"/>
    <col min="3603" max="3603" width="15.90625" style="185" bestFit="1" customWidth="1"/>
    <col min="3604" max="3840" width="14.36328125" style="185"/>
    <col min="3841" max="3841" width="9.6328125" style="185" customWidth="1"/>
    <col min="3842" max="3842" width="43.54296875" style="185" customWidth="1"/>
    <col min="3843" max="3857" width="17.90625" style="185" customWidth="1"/>
    <col min="3858" max="3858" width="15.453125" style="185" bestFit="1" customWidth="1"/>
    <col min="3859" max="3859" width="15.90625" style="185" bestFit="1" customWidth="1"/>
    <col min="3860" max="4096" width="14.36328125" style="185"/>
    <col min="4097" max="4097" width="9.6328125" style="185" customWidth="1"/>
    <col min="4098" max="4098" width="43.54296875" style="185" customWidth="1"/>
    <col min="4099" max="4113" width="17.90625" style="185" customWidth="1"/>
    <col min="4114" max="4114" width="15.453125" style="185" bestFit="1" customWidth="1"/>
    <col min="4115" max="4115" width="15.90625" style="185" bestFit="1" customWidth="1"/>
    <col min="4116" max="4352" width="14.36328125" style="185"/>
    <col min="4353" max="4353" width="9.6328125" style="185" customWidth="1"/>
    <col min="4354" max="4354" width="43.54296875" style="185" customWidth="1"/>
    <col min="4355" max="4369" width="17.90625" style="185" customWidth="1"/>
    <col min="4370" max="4370" width="15.453125" style="185" bestFit="1" customWidth="1"/>
    <col min="4371" max="4371" width="15.90625" style="185" bestFit="1" customWidth="1"/>
    <col min="4372" max="4608" width="14.36328125" style="185"/>
    <col min="4609" max="4609" width="9.6328125" style="185" customWidth="1"/>
    <col min="4610" max="4610" width="43.54296875" style="185" customWidth="1"/>
    <col min="4611" max="4625" width="17.90625" style="185" customWidth="1"/>
    <col min="4626" max="4626" width="15.453125" style="185" bestFit="1" customWidth="1"/>
    <col min="4627" max="4627" width="15.90625" style="185" bestFit="1" customWidth="1"/>
    <col min="4628" max="4864" width="14.36328125" style="185"/>
    <col min="4865" max="4865" width="9.6328125" style="185" customWidth="1"/>
    <col min="4866" max="4866" width="43.54296875" style="185" customWidth="1"/>
    <col min="4867" max="4881" width="17.90625" style="185" customWidth="1"/>
    <col min="4882" max="4882" width="15.453125" style="185" bestFit="1" customWidth="1"/>
    <col min="4883" max="4883" width="15.90625" style="185" bestFit="1" customWidth="1"/>
    <col min="4884" max="5120" width="14.36328125" style="185"/>
    <col min="5121" max="5121" width="9.6328125" style="185" customWidth="1"/>
    <col min="5122" max="5122" width="43.54296875" style="185" customWidth="1"/>
    <col min="5123" max="5137" width="17.90625" style="185" customWidth="1"/>
    <col min="5138" max="5138" width="15.453125" style="185" bestFit="1" customWidth="1"/>
    <col min="5139" max="5139" width="15.90625" style="185" bestFit="1" customWidth="1"/>
    <col min="5140" max="5376" width="14.36328125" style="185"/>
    <col min="5377" max="5377" width="9.6328125" style="185" customWidth="1"/>
    <col min="5378" max="5378" width="43.54296875" style="185" customWidth="1"/>
    <col min="5379" max="5393" width="17.90625" style="185" customWidth="1"/>
    <col min="5394" max="5394" width="15.453125" style="185" bestFit="1" customWidth="1"/>
    <col min="5395" max="5395" width="15.90625" style="185" bestFit="1" customWidth="1"/>
    <col min="5396" max="5632" width="14.36328125" style="185"/>
    <col min="5633" max="5633" width="9.6328125" style="185" customWidth="1"/>
    <col min="5634" max="5634" width="43.54296875" style="185" customWidth="1"/>
    <col min="5635" max="5649" width="17.90625" style="185" customWidth="1"/>
    <col min="5650" max="5650" width="15.453125" style="185" bestFit="1" customWidth="1"/>
    <col min="5651" max="5651" width="15.90625" style="185" bestFit="1" customWidth="1"/>
    <col min="5652" max="5888" width="14.36328125" style="185"/>
    <col min="5889" max="5889" width="9.6328125" style="185" customWidth="1"/>
    <col min="5890" max="5890" width="43.54296875" style="185" customWidth="1"/>
    <col min="5891" max="5905" width="17.90625" style="185" customWidth="1"/>
    <col min="5906" max="5906" width="15.453125" style="185" bestFit="1" customWidth="1"/>
    <col min="5907" max="5907" width="15.90625" style="185" bestFit="1" customWidth="1"/>
    <col min="5908" max="6144" width="14.36328125" style="185"/>
    <col min="6145" max="6145" width="9.6328125" style="185" customWidth="1"/>
    <col min="6146" max="6146" width="43.54296875" style="185" customWidth="1"/>
    <col min="6147" max="6161" width="17.90625" style="185" customWidth="1"/>
    <col min="6162" max="6162" width="15.453125" style="185" bestFit="1" customWidth="1"/>
    <col min="6163" max="6163" width="15.90625" style="185" bestFit="1" customWidth="1"/>
    <col min="6164" max="6400" width="14.36328125" style="185"/>
    <col min="6401" max="6401" width="9.6328125" style="185" customWidth="1"/>
    <col min="6402" max="6402" width="43.54296875" style="185" customWidth="1"/>
    <col min="6403" max="6417" width="17.90625" style="185" customWidth="1"/>
    <col min="6418" max="6418" width="15.453125" style="185" bestFit="1" customWidth="1"/>
    <col min="6419" max="6419" width="15.90625" style="185" bestFit="1" customWidth="1"/>
    <col min="6420" max="6656" width="14.36328125" style="185"/>
    <col min="6657" max="6657" width="9.6328125" style="185" customWidth="1"/>
    <col min="6658" max="6658" width="43.54296875" style="185" customWidth="1"/>
    <col min="6659" max="6673" width="17.90625" style="185" customWidth="1"/>
    <col min="6674" max="6674" width="15.453125" style="185" bestFit="1" customWidth="1"/>
    <col min="6675" max="6675" width="15.90625" style="185" bestFit="1" customWidth="1"/>
    <col min="6676" max="6912" width="14.36328125" style="185"/>
    <col min="6913" max="6913" width="9.6328125" style="185" customWidth="1"/>
    <col min="6914" max="6914" width="43.54296875" style="185" customWidth="1"/>
    <col min="6915" max="6929" width="17.90625" style="185" customWidth="1"/>
    <col min="6930" max="6930" width="15.453125" style="185" bestFit="1" customWidth="1"/>
    <col min="6931" max="6931" width="15.90625" style="185" bestFit="1" customWidth="1"/>
    <col min="6932" max="7168" width="14.36328125" style="185"/>
    <col min="7169" max="7169" width="9.6328125" style="185" customWidth="1"/>
    <col min="7170" max="7170" width="43.54296875" style="185" customWidth="1"/>
    <col min="7171" max="7185" width="17.90625" style="185" customWidth="1"/>
    <col min="7186" max="7186" width="15.453125" style="185" bestFit="1" customWidth="1"/>
    <col min="7187" max="7187" width="15.90625" style="185" bestFit="1" customWidth="1"/>
    <col min="7188" max="7424" width="14.36328125" style="185"/>
    <col min="7425" max="7425" width="9.6328125" style="185" customWidth="1"/>
    <col min="7426" max="7426" width="43.54296875" style="185" customWidth="1"/>
    <col min="7427" max="7441" width="17.90625" style="185" customWidth="1"/>
    <col min="7442" max="7442" width="15.453125" style="185" bestFit="1" customWidth="1"/>
    <col min="7443" max="7443" width="15.90625" style="185" bestFit="1" customWidth="1"/>
    <col min="7444" max="7680" width="14.36328125" style="185"/>
    <col min="7681" max="7681" width="9.6328125" style="185" customWidth="1"/>
    <col min="7682" max="7682" width="43.54296875" style="185" customWidth="1"/>
    <col min="7683" max="7697" width="17.90625" style="185" customWidth="1"/>
    <col min="7698" max="7698" width="15.453125" style="185" bestFit="1" customWidth="1"/>
    <col min="7699" max="7699" width="15.90625" style="185" bestFit="1" customWidth="1"/>
    <col min="7700" max="7936" width="14.36328125" style="185"/>
    <col min="7937" max="7937" width="9.6328125" style="185" customWidth="1"/>
    <col min="7938" max="7938" width="43.54296875" style="185" customWidth="1"/>
    <col min="7939" max="7953" width="17.90625" style="185" customWidth="1"/>
    <col min="7954" max="7954" width="15.453125" style="185" bestFit="1" customWidth="1"/>
    <col min="7955" max="7955" width="15.90625" style="185" bestFit="1" customWidth="1"/>
    <col min="7956" max="8192" width="14.36328125" style="185"/>
    <col min="8193" max="8193" width="9.6328125" style="185" customWidth="1"/>
    <col min="8194" max="8194" width="43.54296875" style="185" customWidth="1"/>
    <col min="8195" max="8209" width="17.90625" style="185" customWidth="1"/>
    <col min="8210" max="8210" width="15.453125" style="185" bestFit="1" customWidth="1"/>
    <col min="8211" max="8211" width="15.90625" style="185" bestFit="1" customWidth="1"/>
    <col min="8212" max="8448" width="14.36328125" style="185"/>
    <col min="8449" max="8449" width="9.6328125" style="185" customWidth="1"/>
    <col min="8450" max="8450" width="43.54296875" style="185" customWidth="1"/>
    <col min="8451" max="8465" width="17.90625" style="185" customWidth="1"/>
    <col min="8466" max="8466" width="15.453125" style="185" bestFit="1" customWidth="1"/>
    <col min="8467" max="8467" width="15.90625" style="185" bestFit="1" customWidth="1"/>
    <col min="8468" max="8704" width="14.36328125" style="185"/>
    <col min="8705" max="8705" width="9.6328125" style="185" customWidth="1"/>
    <col min="8706" max="8706" width="43.54296875" style="185" customWidth="1"/>
    <col min="8707" max="8721" width="17.90625" style="185" customWidth="1"/>
    <col min="8722" max="8722" width="15.453125" style="185" bestFit="1" customWidth="1"/>
    <col min="8723" max="8723" width="15.90625" style="185" bestFit="1" customWidth="1"/>
    <col min="8724" max="8960" width="14.36328125" style="185"/>
    <col min="8961" max="8961" width="9.6328125" style="185" customWidth="1"/>
    <col min="8962" max="8962" width="43.54296875" style="185" customWidth="1"/>
    <col min="8963" max="8977" width="17.90625" style="185" customWidth="1"/>
    <col min="8978" max="8978" width="15.453125" style="185" bestFit="1" customWidth="1"/>
    <col min="8979" max="8979" width="15.90625" style="185" bestFit="1" customWidth="1"/>
    <col min="8980" max="9216" width="14.36328125" style="185"/>
    <col min="9217" max="9217" width="9.6328125" style="185" customWidth="1"/>
    <col min="9218" max="9218" width="43.54296875" style="185" customWidth="1"/>
    <col min="9219" max="9233" width="17.90625" style="185" customWidth="1"/>
    <col min="9234" max="9234" width="15.453125" style="185" bestFit="1" customWidth="1"/>
    <col min="9235" max="9235" width="15.90625" style="185" bestFit="1" customWidth="1"/>
    <col min="9236" max="9472" width="14.36328125" style="185"/>
    <col min="9473" max="9473" width="9.6328125" style="185" customWidth="1"/>
    <col min="9474" max="9474" width="43.54296875" style="185" customWidth="1"/>
    <col min="9475" max="9489" width="17.90625" style="185" customWidth="1"/>
    <col min="9490" max="9490" width="15.453125" style="185" bestFit="1" customWidth="1"/>
    <col min="9491" max="9491" width="15.90625" style="185" bestFit="1" customWidth="1"/>
    <col min="9492" max="9728" width="14.36328125" style="185"/>
    <col min="9729" max="9729" width="9.6328125" style="185" customWidth="1"/>
    <col min="9730" max="9730" width="43.54296875" style="185" customWidth="1"/>
    <col min="9731" max="9745" width="17.90625" style="185" customWidth="1"/>
    <col min="9746" max="9746" width="15.453125" style="185" bestFit="1" customWidth="1"/>
    <col min="9747" max="9747" width="15.90625" style="185" bestFit="1" customWidth="1"/>
    <col min="9748" max="9984" width="14.36328125" style="185"/>
    <col min="9985" max="9985" width="9.6328125" style="185" customWidth="1"/>
    <col min="9986" max="9986" width="43.54296875" style="185" customWidth="1"/>
    <col min="9987" max="10001" width="17.90625" style="185" customWidth="1"/>
    <col min="10002" max="10002" width="15.453125" style="185" bestFit="1" customWidth="1"/>
    <col min="10003" max="10003" width="15.90625" style="185" bestFit="1" customWidth="1"/>
    <col min="10004" max="10240" width="14.36328125" style="185"/>
    <col min="10241" max="10241" width="9.6328125" style="185" customWidth="1"/>
    <col min="10242" max="10242" width="43.54296875" style="185" customWidth="1"/>
    <col min="10243" max="10257" width="17.90625" style="185" customWidth="1"/>
    <col min="10258" max="10258" width="15.453125" style="185" bestFit="1" customWidth="1"/>
    <col min="10259" max="10259" width="15.90625" style="185" bestFit="1" customWidth="1"/>
    <col min="10260" max="10496" width="14.36328125" style="185"/>
    <col min="10497" max="10497" width="9.6328125" style="185" customWidth="1"/>
    <col min="10498" max="10498" width="43.54296875" style="185" customWidth="1"/>
    <col min="10499" max="10513" width="17.90625" style="185" customWidth="1"/>
    <col min="10514" max="10514" width="15.453125" style="185" bestFit="1" customWidth="1"/>
    <col min="10515" max="10515" width="15.90625" style="185" bestFit="1" customWidth="1"/>
    <col min="10516" max="10752" width="14.36328125" style="185"/>
    <col min="10753" max="10753" width="9.6328125" style="185" customWidth="1"/>
    <col min="10754" max="10754" width="43.54296875" style="185" customWidth="1"/>
    <col min="10755" max="10769" width="17.90625" style="185" customWidth="1"/>
    <col min="10770" max="10770" width="15.453125" style="185" bestFit="1" customWidth="1"/>
    <col min="10771" max="10771" width="15.90625" style="185" bestFit="1" customWidth="1"/>
    <col min="10772" max="11008" width="14.36328125" style="185"/>
    <col min="11009" max="11009" width="9.6328125" style="185" customWidth="1"/>
    <col min="11010" max="11010" width="43.54296875" style="185" customWidth="1"/>
    <col min="11011" max="11025" width="17.90625" style="185" customWidth="1"/>
    <col min="11026" max="11026" width="15.453125" style="185" bestFit="1" customWidth="1"/>
    <col min="11027" max="11027" width="15.90625" style="185" bestFit="1" customWidth="1"/>
    <col min="11028" max="11264" width="14.36328125" style="185"/>
    <col min="11265" max="11265" width="9.6328125" style="185" customWidth="1"/>
    <col min="11266" max="11266" width="43.54296875" style="185" customWidth="1"/>
    <col min="11267" max="11281" width="17.90625" style="185" customWidth="1"/>
    <col min="11282" max="11282" width="15.453125" style="185" bestFit="1" customWidth="1"/>
    <col min="11283" max="11283" width="15.90625" style="185" bestFit="1" customWidth="1"/>
    <col min="11284" max="11520" width="14.36328125" style="185"/>
    <col min="11521" max="11521" width="9.6328125" style="185" customWidth="1"/>
    <col min="11522" max="11522" width="43.54296875" style="185" customWidth="1"/>
    <col min="11523" max="11537" width="17.90625" style="185" customWidth="1"/>
    <col min="11538" max="11538" width="15.453125" style="185" bestFit="1" customWidth="1"/>
    <col min="11539" max="11539" width="15.90625" style="185" bestFit="1" customWidth="1"/>
    <col min="11540" max="11776" width="14.36328125" style="185"/>
    <col min="11777" max="11777" width="9.6328125" style="185" customWidth="1"/>
    <col min="11778" max="11778" width="43.54296875" style="185" customWidth="1"/>
    <col min="11779" max="11793" width="17.90625" style="185" customWidth="1"/>
    <col min="11794" max="11794" width="15.453125" style="185" bestFit="1" customWidth="1"/>
    <col min="11795" max="11795" width="15.90625" style="185" bestFit="1" customWidth="1"/>
    <col min="11796" max="12032" width="14.36328125" style="185"/>
    <col min="12033" max="12033" width="9.6328125" style="185" customWidth="1"/>
    <col min="12034" max="12034" width="43.54296875" style="185" customWidth="1"/>
    <col min="12035" max="12049" width="17.90625" style="185" customWidth="1"/>
    <col min="12050" max="12050" width="15.453125" style="185" bestFit="1" customWidth="1"/>
    <col min="12051" max="12051" width="15.90625" style="185" bestFit="1" customWidth="1"/>
    <col min="12052" max="12288" width="14.36328125" style="185"/>
    <col min="12289" max="12289" width="9.6328125" style="185" customWidth="1"/>
    <col min="12290" max="12290" width="43.54296875" style="185" customWidth="1"/>
    <col min="12291" max="12305" width="17.90625" style="185" customWidth="1"/>
    <col min="12306" max="12306" width="15.453125" style="185" bestFit="1" customWidth="1"/>
    <col min="12307" max="12307" width="15.90625" style="185" bestFit="1" customWidth="1"/>
    <col min="12308" max="12544" width="14.36328125" style="185"/>
    <col min="12545" max="12545" width="9.6328125" style="185" customWidth="1"/>
    <col min="12546" max="12546" width="43.54296875" style="185" customWidth="1"/>
    <col min="12547" max="12561" width="17.90625" style="185" customWidth="1"/>
    <col min="12562" max="12562" width="15.453125" style="185" bestFit="1" customWidth="1"/>
    <col min="12563" max="12563" width="15.90625" style="185" bestFit="1" customWidth="1"/>
    <col min="12564" max="12800" width="14.36328125" style="185"/>
    <col min="12801" max="12801" width="9.6328125" style="185" customWidth="1"/>
    <col min="12802" max="12802" width="43.54296875" style="185" customWidth="1"/>
    <col min="12803" max="12817" width="17.90625" style="185" customWidth="1"/>
    <col min="12818" max="12818" width="15.453125" style="185" bestFit="1" customWidth="1"/>
    <col min="12819" max="12819" width="15.90625" style="185" bestFit="1" customWidth="1"/>
    <col min="12820" max="13056" width="14.36328125" style="185"/>
    <col min="13057" max="13057" width="9.6328125" style="185" customWidth="1"/>
    <col min="13058" max="13058" width="43.54296875" style="185" customWidth="1"/>
    <col min="13059" max="13073" width="17.90625" style="185" customWidth="1"/>
    <col min="13074" max="13074" width="15.453125" style="185" bestFit="1" customWidth="1"/>
    <col min="13075" max="13075" width="15.90625" style="185" bestFit="1" customWidth="1"/>
    <col min="13076" max="13312" width="14.36328125" style="185"/>
    <col min="13313" max="13313" width="9.6328125" style="185" customWidth="1"/>
    <col min="13314" max="13314" width="43.54296875" style="185" customWidth="1"/>
    <col min="13315" max="13329" width="17.90625" style="185" customWidth="1"/>
    <col min="13330" max="13330" width="15.453125" style="185" bestFit="1" customWidth="1"/>
    <col min="13331" max="13331" width="15.90625" style="185" bestFit="1" customWidth="1"/>
    <col min="13332" max="13568" width="14.36328125" style="185"/>
    <col min="13569" max="13569" width="9.6328125" style="185" customWidth="1"/>
    <col min="13570" max="13570" width="43.54296875" style="185" customWidth="1"/>
    <col min="13571" max="13585" width="17.90625" style="185" customWidth="1"/>
    <col min="13586" max="13586" width="15.453125" style="185" bestFit="1" customWidth="1"/>
    <col min="13587" max="13587" width="15.90625" style="185" bestFit="1" customWidth="1"/>
    <col min="13588" max="13824" width="14.36328125" style="185"/>
    <col min="13825" max="13825" width="9.6328125" style="185" customWidth="1"/>
    <col min="13826" max="13826" width="43.54296875" style="185" customWidth="1"/>
    <col min="13827" max="13841" width="17.90625" style="185" customWidth="1"/>
    <col min="13842" max="13842" width="15.453125" style="185" bestFit="1" customWidth="1"/>
    <col min="13843" max="13843" width="15.90625" style="185" bestFit="1" customWidth="1"/>
    <col min="13844" max="14080" width="14.36328125" style="185"/>
    <col min="14081" max="14081" width="9.6328125" style="185" customWidth="1"/>
    <col min="14082" max="14082" width="43.54296875" style="185" customWidth="1"/>
    <col min="14083" max="14097" width="17.90625" style="185" customWidth="1"/>
    <col min="14098" max="14098" width="15.453125" style="185" bestFit="1" customWidth="1"/>
    <col min="14099" max="14099" width="15.90625" style="185" bestFit="1" customWidth="1"/>
    <col min="14100" max="14336" width="14.36328125" style="185"/>
    <col min="14337" max="14337" width="9.6328125" style="185" customWidth="1"/>
    <col min="14338" max="14338" width="43.54296875" style="185" customWidth="1"/>
    <col min="14339" max="14353" width="17.90625" style="185" customWidth="1"/>
    <col min="14354" max="14354" width="15.453125" style="185" bestFit="1" customWidth="1"/>
    <col min="14355" max="14355" width="15.90625" style="185" bestFit="1" customWidth="1"/>
    <col min="14356" max="14592" width="14.36328125" style="185"/>
    <col min="14593" max="14593" width="9.6328125" style="185" customWidth="1"/>
    <col min="14594" max="14594" width="43.54296875" style="185" customWidth="1"/>
    <col min="14595" max="14609" width="17.90625" style="185" customWidth="1"/>
    <col min="14610" max="14610" width="15.453125" style="185" bestFit="1" customWidth="1"/>
    <col min="14611" max="14611" width="15.90625" style="185" bestFit="1" customWidth="1"/>
    <col min="14612" max="14848" width="14.36328125" style="185"/>
    <col min="14849" max="14849" width="9.6328125" style="185" customWidth="1"/>
    <col min="14850" max="14850" width="43.54296875" style="185" customWidth="1"/>
    <col min="14851" max="14865" width="17.90625" style="185" customWidth="1"/>
    <col min="14866" max="14866" width="15.453125" style="185" bestFit="1" customWidth="1"/>
    <col min="14867" max="14867" width="15.90625" style="185" bestFit="1" customWidth="1"/>
    <col min="14868" max="15104" width="14.36328125" style="185"/>
    <col min="15105" max="15105" width="9.6328125" style="185" customWidth="1"/>
    <col min="15106" max="15106" width="43.54296875" style="185" customWidth="1"/>
    <col min="15107" max="15121" width="17.90625" style="185" customWidth="1"/>
    <col min="15122" max="15122" width="15.453125" style="185" bestFit="1" customWidth="1"/>
    <col min="15123" max="15123" width="15.90625" style="185" bestFit="1" customWidth="1"/>
    <col min="15124" max="15360" width="14.36328125" style="185"/>
    <col min="15361" max="15361" width="9.6328125" style="185" customWidth="1"/>
    <col min="15362" max="15362" width="43.54296875" style="185" customWidth="1"/>
    <col min="15363" max="15377" width="17.90625" style="185" customWidth="1"/>
    <col min="15378" max="15378" width="15.453125" style="185" bestFit="1" customWidth="1"/>
    <col min="15379" max="15379" width="15.90625" style="185" bestFit="1" customWidth="1"/>
    <col min="15380" max="15616" width="14.36328125" style="185"/>
    <col min="15617" max="15617" width="9.6328125" style="185" customWidth="1"/>
    <col min="15618" max="15618" width="43.54296875" style="185" customWidth="1"/>
    <col min="15619" max="15633" width="17.90625" style="185" customWidth="1"/>
    <col min="15634" max="15634" width="15.453125" style="185" bestFit="1" customWidth="1"/>
    <col min="15635" max="15635" width="15.90625" style="185" bestFit="1" customWidth="1"/>
    <col min="15636" max="15872" width="14.36328125" style="185"/>
    <col min="15873" max="15873" width="9.6328125" style="185" customWidth="1"/>
    <col min="15874" max="15874" width="43.54296875" style="185" customWidth="1"/>
    <col min="15875" max="15889" width="17.90625" style="185" customWidth="1"/>
    <col min="15890" max="15890" width="15.453125" style="185" bestFit="1" customWidth="1"/>
    <col min="15891" max="15891" width="15.90625" style="185" bestFit="1" customWidth="1"/>
    <col min="15892" max="16128" width="14.36328125" style="185"/>
    <col min="16129" max="16129" width="9.6328125" style="185" customWidth="1"/>
    <col min="16130" max="16130" width="43.54296875" style="185" customWidth="1"/>
    <col min="16131" max="16145" width="17.90625" style="185" customWidth="1"/>
    <col min="16146" max="16146" width="15.453125" style="185" bestFit="1" customWidth="1"/>
    <col min="16147" max="16147" width="15.90625" style="185" bestFit="1" customWidth="1"/>
    <col min="16148" max="16384" width="14.36328125" style="185"/>
  </cols>
  <sheetData>
    <row r="1" spans="2:17" ht="15.75" customHeight="1" x14ac:dyDescent="0.3"/>
    <row r="2" spans="2:17" ht="15.75" customHeight="1" x14ac:dyDescent="0.3"/>
    <row r="3" spans="2:17" ht="18.75" customHeight="1" x14ac:dyDescent="0.3">
      <c r="B3" s="266" t="s">
        <v>298</v>
      </c>
      <c r="C3" s="266"/>
      <c r="D3" s="266"/>
      <c r="E3" s="266"/>
      <c r="F3" s="266"/>
      <c r="G3" s="266"/>
      <c r="H3" s="266"/>
      <c r="I3" s="266"/>
      <c r="J3" s="266"/>
      <c r="K3" s="266"/>
      <c r="L3" s="266"/>
      <c r="M3" s="266"/>
      <c r="N3" s="266"/>
      <c r="O3" s="266"/>
      <c r="P3" s="266"/>
      <c r="Q3" s="266"/>
    </row>
    <row r="4" spans="2:17" s="191" customFormat="1" ht="15.75" customHeight="1" x14ac:dyDescent="0.3">
      <c r="B4" s="187" t="s">
        <v>0</v>
      </c>
      <c r="C4" s="188" t="s">
        <v>65</v>
      </c>
      <c r="D4" s="188" t="s">
        <v>66</v>
      </c>
      <c r="E4" s="188" t="s">
        <v>67</v>
      </c>
      <c r="F4" s="188" t="s">
        <v>68</v>
      </c>
      <c r="G4" s="188" t="s">
        <v>69</v>
      </c>
      <c r="H4" s="188" t="s">
        <v>86</v>
      </c>
      <c r="I4" s="189" t="s">
        <v>70</v>
      </c>
      <c r="J4" s="188" t="s">
        <v>71</v>
      </c>
      <c r="K4" s="190" t="s">
        <v>72</v>
      </c>
      <c r="L4" s="190" t="s">
        <v>73</v>
      </c>
      <c r="M4" s="190" t="s">
        <v>74</v>
      </c>
      <c r="N4" s="190" t="s">
        <v>2</v>
      </c>
      <c r="O4" s="190" t="s">
        <v>75</v>
      </c>
      <c r="P4" s="190" t="s">
        <v>76</v>
      </c>
      <c r="Q4" s="190" t="s">
        <v>77</v>
      </c>
    </row>
    <row r="5" spans="2:17" ht="15" customHeight="1" x14ac:dyDescent="0.3">
      <c r="B5" s="267" t="s">
        <v>16</v>
      </c>
      <c r="C5" s="268"/>
      <c r="D5" s="268"/>
      <c r="E5" s="268"/>
      <c r="F5" s="268"/>
      <c r="G5" s="268"/>
      <c r="H5" s="268"/>
      <c r="I5" s="268"/>
      <c r="J5" s="268"/>
      <c r="K5" s="268"/>
      <c r="L5" s="268"/>
      <c r="M5" s="268"/>
      <c r="N5" s="268"/>
      <c r="O5" s="268"/>
      <c r="P5" s="268"/>
      <c r="Q5" s="269"/>
    </row>
    <row r="6" spans="2:17" ht="18.75" customHeight="1" x14ac:dyDescent="0.3">
      <c r="B6" s="9" t="s">
        <v>256</v>
      </c>
      <c r="C6" s="193">
        <v>0</v>
      </c>
      <c r="D6" s="193">
        <v>0</v>
      </c>
      <c r="E6" s="193">
        <v>0</v>
      </c>
      <c r="F6" s="193">
        <v>0</v>
      </c>
      <c r="G6" s="193">
        <v>0</v>
      </c>
      <c r="H6" s="193">
        <v>0</v>
      </c>
      <c r="I6" s="193">
        <v>0</v>
      </c>
      <c r="J6" s="193">
        <v>0</v>
      </c>
      <c r="K6" s="193">
        <v>0</v>
      </c>
      <c r="L6" s="193">
        <v>0</v>
      </c>
      <c r="M6" s="193">
        <v>0</v>
      </c>
      <c r="N6" s="193">
        <v>0</v>
      </c>
      <c r="O6" s="193">
        <v>0</v>
      </c>
      <c r="P6" s="193">
        <v>0</v>
      </c>
      <c r="Q6" s="194">
        <v>0</v>
      </c>
    </row>
    <row r="7" spans="2:17" ht="18.75" customHeight="1" x14ac:dyDescent="0.3">
      <c r="B7" s="192" t="s">
        <v>51</v>
      </c>
      <c r="C7" s="193">
        <v>139728</v>
      </c>
      <c r="D7" s="193">
        <v>57011</v>
      </c>
      <c r="E7" s="193">
        <v>57011</v>
      </c>
      <c r="F7" s="193">
        <v>0</v>
      </c>
      <c r="G7" s="193">
        <v>19843</v>
      </c>
      <c r="H7" s="193">
        <v>19843</v>
      </c>
      <c r="I7" s="193">
        <v>0</v>
      </c>
      <c r="J7" s="193">
        <v>0</v>
      </c>
      <c r="K7" s="193">
        <v>0</v>
      </c>
      <c r="L7" s="193">
        <v>0</v>
      </c>
      <c r="M7" s="193">
        <v>0</v>
      </c>
      <c r="N7" s="193">
        <v>0</v>
      </c>
      <c r="O7" s="193">
        <v>0</v>
      </c>
      <c r="P7" s="193">
        <v>0</v>
      </c>
      <c r="Q7" s="194">
        <v>176895</v>
      </c>
    </row>
    <row r="8" spans="2:17" ht="18.75" customHeight="1" x14ac:dyDescent="0.3">
      <c r="B8" s="192" t="s">
        <v>148</v>
      </c>
      <c r="C8" s="193">
        <v>0</v>
      </c>
      <c r="D8" s="193">
        <v>0</v>
      </c>
      <c r="E8" s="193">
        <v>0</v>
      </c>
      <c r="F8" s="193">
        <v>0</v>
      </c>
      <c r="G8" s="193">
        <v>0</v>
      </c>
      <c r="H8" s="193">
        <v>2645899</v>
      </c>
      <c r="I8" s="193">
        <v>0</v>
      </c>
      <c r="J8" s="193">
        <v>0</v>
      </c>
      <c r="K8" s="193">
        <v>0</v>
      </c>
      <c r="L8" s="193">
        <v>0</v>
      </c>
      <c r="M8" s="193">
        <v>0</v>
      </c>
      <c r="N8" s="193">
        <v>0</v>
      </c>
      <c r="O8" s="193">
        <v>0</v>
      </c>
      <c r="P8" s="193">
        <v>0</v>
      </c>
      <c r="Q8" s="194">
        <v>-2645899</v>
      </c>
    </row>
    <row r="9" spans="2:17" ht="18.75" customHeight="1" x14ac:dyDescent="0.3">
      <c r="B9" s="192" t="s">
        <v>52</v>
      </c>
      <c r="C9" s="193">
        <v>0</v>
      </c>
      <c r="D9" s="193">
        <v>0</v>
      </c>
      <c r="E9" s="193">
        <v>0</v>
      </c>
      <c r="F9" s="193">
        <v>0</v>
      </c>
      <c r="G9" s="193">
        <v>0</v>
      </c>
      <c r="H9" s="193">
        <v>0</v>
      </c>
      <c r="I9" s="193">
        <v>0</v>
      </c>
      <c r="J9" s="193">
        <v>0</v>
      </c>
      <c r="K9" s="193">
        <v>0</v>
      </c>
      <c r="L9" s="193">
        <v>0</v>
      </c>
      <c r="M9" s="193">
        <v>0</v>
      </c>
      <c r="N9" s="193">
        <v>0</v>
      </c>
      <c r="O9" s="193">
        <v>0</v>
      </c>
      <c r="P9" s="193">
        <v>0</v>
      </c>
      <c r="Q9" s="194">
        <v>0</v>
      </c>
    </row>
    <row r="10" spans="2:17" ht="18.75" customHeight="1" x14ac:dyDescent="0.3">
      <c r="B10" s="192" t="s">
        <v>53</v>
      </c>
      <c r="C10" s="193">
        <v>0</v>
      </c>
      <c r="D10" s="193">
        <v>0</v>
      </c>
      <c r="E10" s="193">
        <v>0</v>
      </c>
      <c r="F10" s="193">
        <v>0</v>
      </c>
      <c r="G10" s="193">
        <v>0</v>
      </c>
      <c r="H10" s="193">
        <v>0</v>
      </c>
      <c r="I10" s="193">
        <v>0</v>
      </c>
      <c r="J10" s="193">
        <v>0</v>
      </c>
      <c r="K10" s="193">
        <v>0</v>
      </c>
      <c r="L10" s="193">
        <v>0</v>
      </c>
      <c r="M10" s="193">
        <v>0</v>
      </c>
      <c r="N10" s="193">
        <v>0</v>
      </c>
      <c r="O10" s="193">
        <v>0</v>
      </c>
      <c r="P10" s="193">
        <v>0</v>
      </c>
      <c r="Q10" s="194">
        <v>0</v>
      </c>
    </row>
    <row r="11" spans="2:17" ht="18.75" customHeight="1" x14ac:dyDescent="0.3">
      <c r="B11" s="192" t="s">
        <v>22</v>
      </c>
      <c r="C11" s="193">
        <v>0</v>
      </c>
      <c r="D11" s="193">
        <v>0</v>
      </c>
      <c r="E11" s="193">
        <v>0</v>
      </c>
      <c r="F11" s="193">
        <v>0</v>
      </c>
      <c r="G11" s="193">
        <v>0</v>
      </c>
      <c r="H11" s="193">
        <v>0</v>
      </c>
      <c r="I11" s="193">
        <v>0</v>
      </c>
      <c r="J11" s="193">
        <v>0</v>
      </c>
      <c r="K11" s="193">
        <v>0</v>
      </c>
      <c r="L11" s="193">
        <v>0</v>
      </c>
      <c r="M11" s="193">
        <v>0</v>
      </c>
      <c r="N11" s="193">
        <v>0</v>
      </c>
      <c r="O11" s="193">
        <v>0</v>
      </c>
      <c r="P11" s="193">
        <v>0</v>
      </c>
      <c r="Q11" s="194">
        <v>0</v>
      </c>
    </row>
    <row r="12" spans="2:17" ht="18.75" customHeight="1" x14ac:dyDescent="0.3">
      <c r="B12" s="192" t="s">
        <v>55</v>
      </c>
      <c r="C12" s="193">
        <v>0</v>
      </c>
      <c r="D12" s="193">
        <v>0</v>
      </c>
      <c r="E12" s="193">
        <v>0</v>
      </c>
      <c r="F12" s="193">
        <v>0</v>
      </c>
      <c r="G12" s="193">
        <v>0</v>
      </c>
      <c r="H12" s="193">
        <v>0</v>
      </c>
      <c r="I12" s="193">
        <v>0</v>
      </c>
      <c r="J12" s="193">
        <v>0</v>
      </c>
      <c r="K12" s="193">
        <v>0</v>
      </c>
      <c r="L12" s="193">
        <v>0</v>
      </c>
      <c r="M12" s="193">
        <v>0</v>
      </c>
      <c r="N12" s="193">
        <v>0</v>
      </c>
      <c r="O12" s="193">
        <v>0</v>
      </c>
      <c r="P12" s="193">
        <v>0</v>
      </c>
      <c r="Q12" s="194">
        <v>0</v>
      </c>
    </row>
    <row r="13" spans="2:17" ht="18.75" customHeight="1" x14ac:dyDescent="0.3">
      <c r="B13" s="6" t="s">
        <v>263</v>
      </c>
      <c r="C13" s="193">
        <v>0</v>
      </c>
      <c r="D13" s="193">
        <v>0</v>
      </c>
      <c r="E13" s="193">
        <v>0</v>
      </c>
      <c r="F13" s="193">
        <v>0</v>
      </c>
      <c r="G13" s="193">
        <v>0</v>
      </c>
      <c r="H13" s="193">
        <v>0</v>
      </c>
      <c r="I13" s="193">
        <v>0</v>
      </c>
      <c r="J13" s="193">
        <v>0</v>
      </c>
      <c r="K13" s="193">
        <v>0</v>
      </c>
      <c r="L13" s="193">
        <v>0</v>
      </c>
      <c r="M13" s="193">
        <v>0</v>
      </c>
      <c r="N13" s="193">
        <v>0</v>
      </c>
      <c r="O13" s="193">
        <v>0</v>
      </c>
      <c r="P13" s="193">
        <v>0</v>
      </c>
      <c r="Q13" s="194">
        <v>0</v>
      </c>
    </row>
    <row r="14" spans="2:17" ht="18.75" customHeight="1" x14ac:dyDescent="0.3">
      <c r="B14" s="192" t="s">
        <v>56</v>
      </c>
      <c r="C14" s="193">
        <v>17140151</v>
      </c>
      <c r="D14" s="193">
        <v>4281637</v>
      </c>
      <c r="E14" s="193">
        <v>4281637</v>
      </c>
      <c r="F14" s="193">
        <v>0</v>
      </c>
      <c r="G14" s="193">
        <v>2236563</v>
      </c>
      <c r="H14" s="193">
        <v>2236563</v>
      </c>
      <c r="I14" s="193">
        <v>0</v>
      </c>
      <c r="J14" s="193">
        <v>0</v>
      </c>
      <c r="K14" s="193">
        <v>0</v>
      </c>
      <c r="L14" s="193">
        <v>49335</v>
      </c>
      <c r="M14" s="193">
        <v>148531</v>
      </c>
      <c r="N14" s="193">
        <v>2052396</v>
      </c>
      <c r="O14" s="193">
        <v>0</v>
      </c>
      <c r="P14" s="193">
        <v>0</v>
      </c>
      <c r="Q14" s="194">
        <v>21039754</v>
      </c>
    </row>
    <row r="15" spans="2:17" ht="18.75" customHeight="1" x14ac:dyDescent="0.3">
      <c r="B15" s="192" t="s">
        <v>57</v>
      </c>
      <c r="C15" s="193">
        <v>6550873</v>
      </c>
      <c r="D15" s="193">
        <v>1086842</v>
      </c>
      <c r="E15" s="193">
        <v>1086842</v>
      </c>
      <c r="F15" s="193">
        <v>0</v>
      </c>
      <c r="G15" s="193">
        <v>988526</v>
      </c>
      <c r="H15" s="193">
        <v>0</v>
      </c>
      <c r="I15" s="193">
        <v>0</v>
      </c>
      <c r="J15" s="193">
        <v>0</v>
      </c>
      <c r="K15" s="193">
        <v>0</v>
      </c>
      <c r="L15" s="193">
        <v>14552</v>
      </c>
      <c r="M15" s="193">
        <v>42196</v>
      </c>
      <c r="N15" s="193">
        <v>112691</v>
      </c>
      <c r="O15" s="193">
        <v>1953</v>
      </c>
      <c r="P15" s="193">
        <v>0</v>
      </c>
      <c r="Q15" s="194">
        <v>7691705</v>
      </c>
    </row>
    <row r="16" spans="2:17" ht="18.75" customHeight="1" x14ac:dyDescent="0.3">
      <c r="B16" s="192" t="s">
        <v>58</v>
      </c>
      <c r="C16" s="193">
        <v>0</v>
      </c>
      <c r="D16" s="193">
        <v>0</v>
      </c>
      <c r="E16" s="193">
        <v>0</v>
      </c>
      <c r="F16" s="193">
        <v>0</v>
      </c>
      <c r="G16" s="193">
        <v>0</v>
      </c>
      <c r="H16" s="193">
        <v>0</v>
      </c>
      <c r="I16" s="193">
        <v>0</v>
      </c>
      <c r="J16" s="193">
        <v>0</v>
      </c>
      <c r="K16" s="193">
        <v>0</v>
      </c>
      <c r="L16" s="193">
        <v>0</v>
      </c>
      <c r="M16" s="193">
        <v>0</v>
      </c>
      <c r="N16" s="193">
        <v>0</v>
      </c>
      <c r="O16" s="193">
        <v>0</v>
      </c>
      <c r="P16" s="193">
        <v>0</v>
      </c>
      <c r="Q16" s="194">
        <v>0</v>
      </c>
    </row>
    <row r="17" spans="2:19" ht="18.75" customHeight="1" x14ac:dyDescent="0.3">
      <c r="B17" s="192" t="s">
        <v>131</v>
      </c>
      <c r="C17" s="193">
        <v>0</v>
      </c>
      <c r="D17" s="193">
        <v>0</v>
      </c>
      <c r="E17" s="193">
        <v>0</v>
      </c>
      <c r="F17" s="193">
        <v>0</v>
      </c>
      <c r="G17" s="193">
        <v>0</v>
      </c>
      <c r="H17" s="193">
        <v>0</v>
      </c>
      <c r="I17" s="193">
        <v>0</v>
      </c>
      <c r="J17" s="193">
        <v>0</v>
      </c>
      <c r="K17" s="193">
        <v>0</v>
      </c>
      <c r="L17" s="193">
        <v>0</v>
      </c>
      <c r="M17" s="193">
        <v>0</v>
      </c>
      <c r="N17" s="193">
        <v>0</v>
      </c>
      <c r="O17" s="193">
        <v>0</v>
      </c>
      <c r="P17" s="193">
        <v>0</v>
      </c>
      <c r="Q17" s="194">
        <v>0</v>
      </c>
    </row>
    <row r="18" spans="2:19" ht="18.75" customHeight="1" x14ac:dyDescent="0.3">
      <c r="B18" s="192" t="s">
        <v>253</v>
      </c>
      <c r="C18" s="193">
        <v>0</v>
      </c>
      <c r="D18" s="193">
        <v>0</v>
      </c>
      <c r="E18" s="193">
        <v>0</v>
      </c>
      <c r="F18" s="193">
        <v>0</v>
      </c>
      <c r="G18" s="193">
        <v>0</v>
      </c>
      <c r="H18" s="193">
        <v>0</v>
      </c>
      <c r="I18" s="193">
        <v>0</v>
      </c>
      <c r="J18" s="193">
        <v>0</v>
      </c>
      <c r="K18" s="193">
        <v>0</v>
      </c>
      <c r="L18" s="193">
        <v>0</v>
      </c>
      <c r="M18" s="193">
        <v>0</v>
      </c>
      <c r="N18" s="193">
        <v>0</v>
      </c>
      <c r="O18" s="193">
        <v>0</v>
      </c>
      <c r="P18" s="193">
        <v>0</v>
      </c>
      <c r="Q18" s="194">
        <v>0</v>
      </c>
    </row>
    <row r="19" spans="2:19" ht="18.75" customHeight="1" x14ac:dyDescent="0.3">
      <c r="B19" s="192" t="s">
        <v>136</v>
      </c>
      <c r="C19" s="199">
        <v>0</v>
      </c>
      <c r="D19" s="193">
        <v>0</v>
      </c>
      <c r="E19" s="193">
        <v>0</v>
      </c>
      <c r="F19" s="193">
        <v>0</v>
      </c>
      <c r="G19" s="193">
        <v>0</v>
      </c>
      <c r="H19" s="193">
        <v>0</v>
      </c>
      <c r="I19" s="193">
        <v>0</v>
      </c>
      <c r="J19" s="193">
        <v>0</v>
      </c>
      <c r="K19" s="193">
        <v>0</v>
      </c>
      <c r="L19" s="193">
        <v>0</v>
      </c>
      <c r="M19" s="193">
        <v>0</v>
      </c>
      <c r="N19" s="193">
        <v>0</v>
      </c>
      <c r="O19" s="193">
        <v>0</v>
      </c>
      <c r="P19" s="193">
        <v>0</v>
      </c>
      <c r="Q19" s="194">
        <v>0</v>
      </c>
    </row>
    <row r="20" spans="2:19" ht="18.75" customHeight="1" x14ac:dyDescent="0.3">
      <c r="B20" s="192" t="s">
        <v>35</v>
      </c>
      <c r="C20" s="199">
        <v>1029061</v>
      </c>
      <c r="D20" s="193">
        <v>119119</v>
      </c>
      <c r="E20" s="193">
        <v>119119</v>
      </c>
      <c r="F20" s="193">
        <v>0</v>
      </c>
      <c r="G20" s="193">
        <v>194089</v>
      </c>
      <c r="H20" s="193">
        <v>315875</v>
      </c>
      <c r="I20" s="193">
        <v>0</v>
      </c>
      <c r="J20" s="193">
        <v>0</v>
      </c>
      <c r="K20" s="193">
        <v>0</v>
      </c>
      <c r="L20" s="193">
        <v>1006</v>
      </c>
      <c r="M20" s="193">
        <v>11176</v>
      </c>
      <c r="N20" s="193">
        <v>46795</v>
      </c>
      <c r="O20" s="193">
        <v>0</v>
      </c>
      <c r="P20" s="193">
        <v>0</v>
      </c>
      <c r="Q20" s="194">
        <v>866918</v>
      </c>
    </row>
    <row r="21" spans="2:19" ht="18.75" customHeight="1" x14ac:dyDescent="0.3">
      <c r="B21" s="192" t="s">
        <v>191</v>
      </c>
      <c r="C21" s="199">
        <v>0</v>
      </c>
      <c r="D21" s="193">
        <v>0</v>
      </c>
      <c r="E21" s="193">
        <v>0</v>
      </c>
      <c r="F21" s="193">
        <v>0</v>
      </c>
      <c r="G21" s="193">
        <v>0</v>
      </c>
      <c r="H21" s="193">
        <v>0</v>
      </c>
      <c r="I21" s="193">
        <v>0</v>
      </c>
      <c r="J21" s="193">
        <v>0</v>
      </c>
      <c r="K21" s="193">
        <v>0</v>
      </c>
      <c r="L21" s="193">
        <v>0</v>
      </c>
      <c r="M21" s="193">
        <v>0</v>
      </c>
      <c r="N21" s="193">
        <v>0</v>
      </c>
      <c r="O21" s="193">
        <v>0</v>
      </c>
      <c r="P21" s="193">
        <v>0</v>
      </c>
      <c r="Q21" s="194">
        <v>0</v>
      </c>
    </row>
    <row r="22" spans="2:19" ht="18.75" customHeight="1" x14ac:dyDescent="0.3">
      <c r="B22" s="192" t="s">
        <v>59</v>
      </c>
      <c r="C22" s="199">
        <v>0</v>
      </c>
      <c r="D22" s="193">
        <v>0</v>
      </c>
      <c r="E22" s="193">
        <v>0</v>
      </c>
      <c r="F22" s="193">
        <v>0</v>
      </c>
      <c r="G22" s="193">
        <v>0</v>
      </c>
      <c r="H22" s="193">
        <v>0</v>
      </c>
      <c r="I22" s="193">
        <v>0</v>
      </c>
      <c r="J22" s="193">
        <v>0</v>
      </c>
      <c r="K22" s="193">
        <v>0</v>
      </c>
      <c r="L22" s="193">
        <v>0</v>
      </c>
      <c r="M22" s="193">
        <v>0</v>
      </c>
      <c r="N22" s="193">
        <v>0</v>
      </c>
      <c r="O22" s="193">
        <v>0</v>
      </c>
      <c r="P22" s="193">
        <v>0</v>
      </c>
      <c r="Q22" s="194">
        <v>0</v>
      </c>
    </row>
    <row r="23" spans="2:19" ht="18.75" customHeight="1" x14ac:dyDescent="0.3">
      <c r="B23" s="192" t="s">
        <v>60</v>
      </c>
      <c r="C23" s="199">
        <v>0</v>
      </c>
      <c r="D23" s="193">
        <v>0</v>
      </c>
      <c r="E23" s="193">
        <v>0</v>
      </c>
      <c r="F23" s="193">
        <v>0</v>
      </c>
      <c r="G23" s="193">
        <v>0</v>
      </c>
      <c r="H23" s="193">
        <v>0</v>
      </c>
      <c r="I23" s="193">
        <v>0</v>
      </c>
      <c r="J23" s="193">
        <v>0</v>
      </c>
      <c r="K23" s="193">
        <v>0</v>
      </c>
      <c r="L23" s="193">
        <v>0</v>
      </c>
      <c r="M23" s="193">
        <v>0</v>
      </c>
      <c r="N23" s="193">
        <v>0</v>
      </c>
      <c r="O23" s="193">
        <v>0</v>
      </c>
      <c r="P23" s="193">
        <v>0</v>
      </c>
      <c r="Q23" s="194">
        <v>0</v>
      </c>
    </row>
    <row r="24" spans="2:19" ht="18.75" customHeight="1" x14ac:dyDescent="0.3">
      <c r="B24" s="192" t="s">
        <v>134</v>
      </c>
      <c r="C24" s="199">
        <v>0</v>
      </c>
      <c r="D24" s="193">
        <v>0</v>
      </c>
      <c r="E24" s="193">
        <v>0</v>
      </c>
      <c r="F24" s="193">
        <v>0</v>
      </c>
      <c r="G24" s="193">
        <v>0</v>
      </c>
      <c r="H24" s="193">
        <v>0</v>
      </c>
      <c r="I24" s="193">
        <v>0</v>
      </c>
      <c r="J24" s="193">
        <v>0</v>
      </c>
      <c r="K24" s="193">
        <v>0</v>
      </c>
      <c r="L24" s="193">
        <v>0</v>
      </c>
      <c r="M24" s="193">
        <v>0</v>
      </c>
      <c r="N24" s="193">
        <v>0</v>
      </c>
      <c r="O24" s="193">
        <v>0</v>
      </c>
      <c r="P24" s="193">
        <v>0</v>
      </c>
      <c r="Q24" s="194">
        <v>0</v>
      </c>
    </row>
    <row r="25" spans="2:19" ht="18.75" customHeight="1" x14ac:dyDescent="0.3">
      <c r="B25" s="192" t="s">
        <v>135</v>
      </c>
      <c r="C25" s="199">
        <v>0</v>
      </c>
      <c r="D25" s="193">
        <v>0</v>
      </c>
      <c r="E25" s="193">
        <v>0</v>
      </c>
      <c r="F25" s="193">
        <v>0</v>
      </c>
      <c r="G25" s="193">
        <v>0</v>
      </c>
      <c r="H25" s="193">
        <v>0</v>
      </c>
      <c r="I25" s="193">
        <v>0</v>
      </c>
      <c r="J25" s="193">
        <v>0</v>
      </c>
      <c r="K25" s="193">
        <v>0</v>
      </c>
      <c r="L25" s="193">
        <v>0</v>
      </c>
      <c r="M25" s="193">
        <v>0</v>
      </c>
      <c r="N25" s="193">
        <v>0</v>
      </c>
      <c r="O25" s="193">
        <v>0</v>
      </c>
      <c r="P25" s="193">
        <v>0</v>
      </c>
      <c r="Q25" s="194">
        <v>0</v>
      </c>
    </row>
    <row r="26" spans="2:19" ht="18.75" customHeight="1" x14ac:dyDescent="0.3">
      <c r="B26" s="192" t="s">
        <v>149</v>
      </c>
      <c r="C26" s="199">
        <v>0</v>
      </c>
      <c r="D26" s="193">
        <v>0</v>
      </c>
      <c r="E26" s="193">
        <v>0</v>
      </c>
      <c r="F26" s="193">
        <v>0</v>
      </c>
      <c r="G26" s="193">
        <v>0</v>
      </c>
      <c r="H26" s="193">
        <v>0</v>
      </c>
      <c r="I26" s="193">
        <v>0</v>
      </c>
      <c r="J26" s="193">
        <v>0</v>
      </c>
      <c r="K26" s="193">
        <v>0</v>
      </c>
      <c r="L26" s="193">
        <v>0</v>
      </c>
      <c r="M26" s="193">
        <v>0</v>
      </c>
      <c r="N26" s="193">
        <v>0</v>
      </c>
      <c r="O26" s="193">
        <v>0</v>
      </c>
      <c r="P26" s="193">
        <v>0</v>
      </c>
      <c r="Q26" s="194">
        <v>0</v>
      </c>
    </row>
    <row r="27" spans="2:19" ht="18.75" customHeight="1" x14ac:dyDescent="0.3">
      <c r="B27" s="192" t="s">
        <v>61</v>
      </c>
      <c r="C27" s="199">
        <v>282941</v>
      </c>
      <c r="D27" s="193">
        <v>269602</v>
      </c>
      <c r="E27" s="193">
        <v>269602</v>
      </c>
      <c r="F27" s="193">
        <v>0</v>
      </c>
      <c r="G27" s="193">
        <v>135195</v>
      </c>
      <c r="H27" s="193">
        <v>135195</v>
      </c>
      <c r="I27" s="193">
        <v>0</v>
      </c>
      <c r="J27" s="193">
        <v>0</v>
      </c>
      <c r="K27" s="193">
        <v>0</v>
      </c>
      <c r="L27" s="193">
        <v>4094</v>
      </c>
      <c r="M27" s="193">
        <v>40664</v>
      </c>
      <c r="N27" s="193">
        <v>28461</v>
      </c>
      <c r="O27" s="193">
        <v>0</v>
      </c>
      <c r="P27" s="193">
        <v>0</v>
      </c>
      <c r="Q27" s="194">
        <v>401051</v>
      </c>
    </row>
    <row r="28" spans="2:19" ht="18.75" customHeight="1" x14ac:dyDescent="0.3">
      <c r="B28" s="192" t="s">
        <v>62</v>
      </c>
      <c r="C28" s="199">
        <v>16301</v>
      </c>
      <c r="D28" s="193">
        <v>0</v>
      </c>
      <c r="E28" s="193">
        <v>0</v>
      </c>
      <c r="F28" s="193">
        <v>0</v>
      </c>
      <c r="G28" s="193">
        <v>0</v>
      </c>
      <c r="H28" s="193">
        <v>0</v>
      </c>
      <c r="I28" s="193">
        <v>0</v>
      </c>
      <c r="J28" s="193">
        <v>0</v>
      </c>
      <c r="K28" s="193">
        <v>0</v>
      </c>
      <c r="L28" s="193">
        <v>0</v>
      </c>
      <c r="M28" s="193">
        <v>29865</v>
      </c>
      <c r="N28" s="193">
        <v>11485</v>
      </c>
      <c r="O28" s="193">
        <v>0</v>
      </c>
      <c r="P28" s="193">
        <v>0</v>
      </c>
      <c r="Q28" s="194">
        <v>-2079</v>
      </c>
    </row>
    <row r="29" spans="2:19" ht="18.75" customHeight="1" x14ac:dyDescent="0.3">
      <c r="B29" s="192" t="s">
        <v>63</v>
      </c>
      <c r="C29" s="199">
        <v>-505139</v>
      </c>
      <c r="D29" s="193">
        <v>0</v>
      </c>
      <c r="E29" s="193">
        <v>0</v>
      </c>
      <c r="F29" s="193">
        <v>0</v>
      </c>
      <c r="G29" s="193">
        <v>0</v>
      </c>
      <c r="H29" s="193">
        <v>192016</v>
      </c>
      <c r="I29" s="193">
        <v>0</v>
      </c>
      <c r="J29" s="193">
        <v>0</v>
      </c>
      <c r="K29" s="193">
        <v>0</v>
      </c>
      <c r="L29" s="193">
        <v>0</v>
      </c>
      <c r="M29" s="193">
        <v>0</v>
      </c>
      <c r="N29" s="193">
        <v>0</v>
      </c>
      <c r="O29" s="193">
        <v>0</v>
      </c>
      <c r="P29" s="193">
        <v>0</v>
      </c>
      <c r="Q29" s="194">
        <v>-697156</v>
      </c>
    </row>
    <row r="30" spans="2:19" ht="18.75" customHeight="1" x14ac:dyDescent="0.3">
      <c r="B30" s="195" t="s">
        <v>45</v>
      </c>
      <c r="C30" s="196">
        <f t="shared" ref="C30:Q30" si="0">SUM(C6:C29)</f>
        <v>24653916</v>
      </c>
      <c r="D30" s="196">
        <f t="shared" si="0"/>
        <v>5814211</v>
      </c>
      <c r="E30" s="196">
        <f t="shared" si="0"/>
        <v>5814211</v>
      </c>
      <c r="F30" s="196">
        <f t="shared" si="0"/>
        <v>0</v>
      </c>
      <c r="G30" s="196">
        <f t="shared" si="0"/>
        <v>3574216</v>
      </c>
      <c r="H30" s="196">
        <f t="shared" si="0"/>
        <v>5545391</v>
      </c>
      <c r="I30" s="196">
        <f t="shared" si="0"/>
        <v>0</v>
      </c>
      <c r="J30" s="196">
        <f t="shared" si="0"/>
        <v>0</v>
      </c>
      <c r="K30" s="196">
        <f t="shared" si="0"/>
        <v>0</v>
      </c>
      <c r="L30" s="196">
        <f t="shared" si="0"/>
        <v>68987</v>
      </c>
      <c r="M30" s="196">
        <f t="shared" si="0"/>
        <v>272432</v>
      </c>
      <c r="N30" s="196">
        <f t="shared" si="0"/>
        <v>2251828</v>
      </c>
      <c r="O30" s="196">
        <f t="shared" si="0"/>
        <v>1953</v>
      </c>
      <c r="P30" s="196">
        <f t="shared" si="0"/>
        <v>0</v>
      </c>
      <c r="Q30" s="196">
        <f t="shared" si="0"/>
        <v>26831189</v>
      </c>
      <c r="R30" s="197"/>
      <c r="S30" s="197"/>
    </row>
    <row r="31" spans="2:19" ht="18.75" customHeight="1" x14ac:dyDescent="0.3">
      <c r="B31" s="267" t="s">
        <v>46</v>
      </c>
      <c r="C31" s="268"/>
      <c r="D31" s="268"/>
      <c r="E31" s="268"/>
      <c r="F31" s="268"/>
      <c r="G31" s="268"/>
      <c r="H31" s="268"/>
      <c r="I31" s="268"/>
      <c r="J31" s="268"/>
      <c r="K31" s="268"/>
      <c r="L31" s="268"/>
      <c r="M31" s="268"/>
      <c r="N31" s="268"/>
      <c r="O31" s="268"/>
      <c r="P31" s="268"/>
      <c r="Q31" s="269"/>
    </row>
    <row r="32" spans="2:19" ht="18.75" customHeight="1" x14ac:dyDescent="0.3">
      <c r="B32" s="192" t="s">
        <v>47</v>
      </c>
      <c r="C32" s="193">
        <v>0</v>
      </c>
      <c r="D32" s="193">
        <v>0</v>
      </c>
      <c r="E32" s="193">
        <v>0</v>
      </c>
      <c r="F32" s="193">
        <v>0</v>
      </c>
      <c r="G32" s="193">
        <v>0</v>
      </c>
      <c r="H32" s="193">
        <v>0</v>
      </c>
      <c r="I32" s="193">
        <v>0</v>
      </c>
      <c r="J32" s="193">
        <v>0</v>
      </c>
      <c r="K32" s="193">
        <v>0</v>
      </c>
      <c r="L32" s="193">
        <v>0</v>
      </c>
      <c r="M32" s="193">
        <v>0</v>
      </c>
      <c r="N32" s="193">
        <v>0</v>
      </c>
      <c r="O32" s="193">
        <v>0</v>
      </c>
      <c r="P32" s="193">
        <v>0</v>
      </c>
      <c r="Q32" s="194">
        <v>0</v>
      </c>
    </row>
    <row r="33" spans="2:17" ht="18.75" customHeight="1" x14ac:dyDescent="0.3">
      <c r="B33" s="192" t="s">
        <v>78</v>
      </c>
      <c r="C33" s="193">
        <v>0</v>
      </c>
      <c r="D33" s="193">
        <v>0</v>
      </c>
      <c r="E33" s="193">
        <v>0</v>
      </c>
      <c r="F33" s="193">
        <v>0</v>
      </c>
      <c r="G33" s="193">
        <v>0</v>
      </c>
      <c r="H33" s="193">
        <v>0</v>
      </c>
      <c r="I33" s="193">
        <v>0</v>
      </c>
      <c r="J33" s="193">
        <v>0</v>
      </c>
      <c r="K33" s="193">
        <v>0</v>
      </c>
      <c r="L33" s="193">
        <v>0</v>
      </c>
      <c r="M33" s="193">
        <v>0</v>
      </c>
      <c r="N33" s="193">
        <v>0</v>
      </c>
      <c r="O33" s="193">
        <v>0</v>
      </c>
      <c r="P33" s="193">
        <v>0</v>
      </c>
      <c r="Q33" s="194">
        <v>0</v>
      </c>
    </row>
    <row r="34" spans="2:17" ht="18.75" customHeight="1" x14ac:dyDescent="0.3">
      <c r="B34" s="192" t="s">
        <v>48</v>
      </c>
      <c r="C34" s="193">
        <v>0</v>
      </c>
      <c r="D34" s="193">
        <v>0</v>
      </c>
      <c r="E34" s="193">
        <v>0</v>
      </c>
      <c r="F34" s="193">
        <v>0</v>
      </c>
      <c r="G34" s="193">
        <v>0</v>
      </c>
      <c r="H34" s="193">
        <v>0</v>
      </c>
      <c r="I34" s="193">
        <v>0</v>
      </c>
      <c r="J34" s="193">
        <v>0</v>
      </c>
      <c r="K34" s="193">
        <v>0</v>
      </c>
      <c r="L34" s="193">
        <v>0</v>
      </c>
      <c r="M34" s="193">
        <v>0</v>
      </c>
      <c r="N34" s="193">
        <v>0</v>
      </c>
      <c r="O34" s="193">
        <v>0</v>
      </c>
      <c r="P34" s="193">
        <v>0</v>
      </c>
      <c r="Q34" s="194">
        <v>0</v>
      </c>
    </row>
    <row r="35" spans="2:17" ht="18.75" customHeight="1" x14ac:dyDescent="0.3">
      <c r="B35" s="195" t="s">
        <v>45</v>
      </c>
      <c r="C35" s="196">
        <f>SUM(C32:C34)</f>
        <v>0</v>
      </c>
      <c r="D35" s="196">
        <f t="shared" ref="D35:Q35" si="1">SUM(D32:D34)</f>
        <v>0</v>
      </c>
      <c r="E35" s="196">
        <f t="shared" si="1"/>
        <v>0</v>
      </c>
      <c r="F35" s="196">
        <f t="shared" si="1"/>
        <v>0</v>
      </c>
      <c r="G35" s="196">
        <f t="shared" si="1"/>
        <v>0</v>
      </c>
      <c r="H35" s="196">
        <f t="shared" si="1"/>
        <v>0</v>
      </c>
      <c r="I35" s="196">
        <f t="shared" si="1"/>
        <v>0</v>
      </c>
      <c r="J35" s="196">
        <f t="shared" si="1"/>
        <v>0</v>
      </c>
      <c r="K35" s="196">
        <f t="shared" si="1"/>
        <v>0</v>
      </c>
      <c r="L35" s="196">
        <f t="shared" si="1"/>
        <v>0</v>
      </c>
      <c r="M35" s="196">
        <f t="shared" si="1"/>
        <v>0</v>
      </c>
      <c r="N35" s="196">
        <f t="shared" si="1"/>
        <v>0</v>
      </c>
      <c r="O35" s="196">
        <f t="shared" si="1"/>
        <v>0</v>
      </c>
      <c r="P35" s="196">
        <f t="shared" si="1"/>
        <v>0</v>
      </c>
      <c r="Q35" s="196">
        <f t="shared" si="1"/>
        <v>0</v>
      </c>
    </row>
    <row r="36" spans="2:17" ht="18.75" customHeight="1" x14ac:dyDescent="0.3">
      <c r="B36" s="270" t="s">
        <v>50</v>
      </c>
      <c r="C36" s="270"/>
      <c r="D36" s="270"/>
      <c r="E36" s="270"/>
      <c r="F36" s="270"/>
      <c r="G36" s="270"/>
      <c r="H36" s="270"/>
      <c r="I36" s="270"/>
      <c r="J36" s="270"/>
      <c r="K36" s="270"/>
      <c r="L36" s="270"/>
      <c r="M36" s="270"/>
      <c r="N36" s="270"/>
      <c r="O36" s="270"/>
      <c r="P36" s="270"/>
      <c r="Q36" s="270"/>
    </row>
    <row r="37" spans="2:17" ht="21.75" customHeight="1" x14ac:dyDescent="0.3">
      <c r="C37" s="198"/>
      <c r="D37" s="198"/>
      <c r="E37" s="198"/>
      <c r="F37" s="198"/>
      <c r="G37" s="198"/>
      <c r="H37" s="198"/>
      <c r="I37" s="198"/>
      <c r="J37" s="198"/>
      <c r="K37" s="198"/>
      <c r="L37" s="198"/>
      <c r="M37" s="198"/>
      <c r="N37" s="198"/>
      <c r="O37" s="198"/>
      <c r="P37" s="198"/>
      <c r="Q37" s="198"/>
    </row>
    <row r="38" spans="2:17" ht="21.75" customHeight="1" x14ac:dyDescent="0.3">
      <c r="D38" s="197"/>
    </row>
  </sheetData>
  <sheetProtection algorithmName="SHA-512" hashValue="mo5IxMsHNukmQBIkgDLVN6CnWlDMQAU00CIXNngvW9EmYdAZphUMXctW0E8UYgTCl5ixscILhhOPvuZRsssEkw==" saltValue="jCedbPV+K1yNre0q/lbXOg==" spinCount="100000" sheet="1" objects="1" scenarios="1"/>
  <mergeCells count="4">
    <mergeCell ref="B3:Q3"/>
    <mergeCell ref="B5:Q5"/>
    <mergeCell ref="B31:Q31"/>
    <mergeCell ref="B36:Q3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tabColor rgb="FF92D050"/>
  </sheetPr>
  <dimension ref="B1:S38"/>
  <sheetViews>
    <sheetView topLeftCell="J22" zoomScale="90" zoomScaleNormal="90" workbookViewId="0">
      <selection activeCell="C6" sqref="C6:Q29"/>
    </sheetView>
  </sheetViews>
  <sheetFormatPr defaultColWidth="14.36328125" defaultRowHeight="14" x14ac:dyDescent="0.3"/>
  <cols>
    <col min="1" max="1" width="9.6328125" style="185" customWidth="1"/>
    <col min="2" max="2" width="43.54296875" style="185" customWidth="1"/>
    <col min="3" max="16" width="17.90625" style="185" customWidth="1"/>
    <col min="17" max="17" width="17.90625" style="186" customWidth="1"/>
    <col min="18" max="18" width="15.08984375" style="185" bestFit="1" customWidth="1"/>
    <col min="19" max="19" width="15.90625" style="185" bestFit="1" customWidth="1"/>
    <col min="20" max="256" width="14.36328125" style="185"/>
    <col min="257" max="257" width="9.6328125" style="185" customWidth="1"/>
    <col min="258" max="258" width="43.54296875" style="185" customWidth="1"/>
    <col min="259" max="273" width="17.90625" style="185" customWidth="1"/>
    <col min="274" max="274" width="14.36328125" style="185"/>
    <col min="275" max="275" width="15.90625" style="185" bestFit="1" customWidth="1"/>
    <col min="276" max="512" width="14.36328125" style="185"/>
    <col min="513" max="513" width="9.6328125" style="185" customWidth="1"/>
    <col min="514" max="514" width="43.54296875" style="185" customWidth="1"/>
    <col min="515" max="529" width="17.90625" style="185" customWidth="1"/>
    <col min="530" max="530" width="14.36328125" style="185"/>
    <col min="531" max="531" width="15.90625" style="185" bestFit="1" customWidth="1"/>
    <col min="532" max="768" width="14.36328125" style="185"/>
    <col min="769" max="769" width="9.6328125" style="185" customWidth="1"/>
    <col min="770" max="770" width="43.54296875" style="185" customWidth="1"/>
    <col min="771" max="785" width="17.90625" style="185" customWidth="1"/>
    <col min="786" max="786" width="14.36328125" style="185"/>
    <col min="787" max="787" width="15.90625" style="185" bestFit="1" customWidth="1"/>
    <col min="788" max="1024" width="14.36328125" style="185"/>
    <col min="1025" max="1025" width="9.6328125" style="185" customWidth="1"/>
    <col min="1026" max="1026" width="43.54296875" style="185" customWidth="1"/>
    <col min="1027" max="1041" width="17.90625" style="185" customWidth="1"/>
    <col min="1042" max="1042" width="14.36328125" style="185"/>
    <col min="1043" max="1043" width="15.90625" style="185" bestFit="1" customWidth="1"/>
    <col min="1044" max="1280" width="14.36328125" style="185"/>
    <col min="1281" max="1281" width="9.6328125" style="185" customWidth="1"/>
    <col min="1282" max="1282" width="43.54296875" style="185" customWidth="1"/>
    <col min="1283" max="1297" width="17.90625" style="185" customWidth="1"/>
    <col min="1298" max="1298" width="14.36328125" style="185"/>
    <col min="1299" max="1299" width="15.90625" style="185" bestFit="1" customWidth="1"/>
    <col min="1300" max="1536" width="14.36328125" style="185"/>
    <col min="1537" max="1537" width="9.6328125" style="185" customWidth="1"/>
    <col min="1538" max="1538" width="43.54296875" style="185" customWidth="1"/>
    <col min="1539" max="1553" width="17.90625" style="185" customWidth="1"/>
    <col min="1554" max="1554" width="14.36328125" style="185"/>
    <col min="1555" max="1555" width="15.90625" style="185" bestFit="1" customWidth="1"/>
    <col min="1556" max="1792" width="14.36328125" style="185"/>
    <col min="1793" max="1793" width="9.6328125" style="185" customWidth="1"/>
    <col min="1794" max="1794" width="43.54296875" style="185" customWidth="1"/>
    <col min="1795" max="1809" width="17.90625" style="185" customWidth="1"/>
    <col min="1810" max="1810" width="14.36328125" style="185"/>
    <col min="1811" max="1811" width="15.90625" style="185" bestFit="1" customWidth="1"/>
    <col min="1812" max="2048" width="14.36328125" style="185"/>
    <col min="2049" max="2049" width="9.6328125" style="185" customWidth="1"/>
    <col min="2050" max="2050" width="43.54296875" style="185" customWidth="1"/>
    <col min="2051" max="2065" width="17.90625" style="185" customWidth="1"/>
    <col min="2066" max="2066" width="14.36328125" style="185"/>
    <col min="2067" max="2067" width="15.90625" style="185" bestFit="1" customWidth="1"/>
    <col min="2068" max="2304" width="14.36328125" style="185"/>
    <col min="2305" max="2305" width="9.6328125" style="185" customWidth="1"/>
    <col min="2306" max="2306" width="43.54296875" style="185" customWidth="1"/>
    <col min="2307" max="2321" width="17.90625" style="185" customWidth="1"/>
    <col min="2322" max="2322" width="14.36328125" style="185"/>
    <col min="2323" max="2323" width="15.90625" style="185" bestFit="1" customWidth="1"/>
    <col min="2324" max="2560" width="14.36328125" style="185"/>
    <col min="2561" max="2561" width="9.6328125" style="185" customWidth="1"/>
    <col min="2562" max="2562" width="43.54296875" style="185" customWidth="1"/>
    <col min="2563" max="2577" width="17.90625" style="185" customWidth="1"/>
    <col min="2578" max="2578" width="14.36328125" style="185"/>
    <col min="2579" max="2579" width="15.90625" style="185" bestFit="1" customWidth="1"/>
    <col min="2580" max="2816" width="14.36328125" style="185"/>
    <col min="2817" max="2817" width="9.6328125" style="185" customWidth="1"/>
    <col min="2818" max="2818" width="43.54296875" style="185" customWidth="1"/>
    <col min="2819" max="2833" width="17.90625" style="185" customWidth="1"/>
    <col min="2834" max="2834" width="14.36328125" style="185"/>
    <col min="2835" max="2835" width="15.90625" style="185" bestFit="1" customWidth="1"/>
    <col min="2836" max="3072" width="14.36328125" style="185"/>
    <col min="3073" max="3073" width="9.6328125" style="185" customWidth="1"/>
    <col min="3074" max="3074" width="43.54296875" style="185" customWidth="1"/>
    <col min="3075" max="3089" width="17.90625" style="185" customWidth="1"/>
    <col min="3090" max="3090" width="14.36328125" style="185"/>
    <col min="3091" max="3091" width="15.90625" style="185" bestFit="1" customWidth="1"/>
    <col min="3092" max="3328" width="14.36328125" style="185"/>
    <col min="3329" max="3329" width="9.6328125" style="185" customWidth="1"/>
    <col min="3330" max="3330" width="43.54296875" style="185" customWidth="1"/>
    <col min="3331" max="3345" width="17.90625" style="185" customWidth="1"/>
    <col min="3346" max="3346" width="14.36328125" style="185"/>
    <col min="3347" max="3347" width="15.90625" style="185" bestFit="1" customWidth="1"/>
    <col min="3348" max="3584" width="14.36328125" style="185"/>
    <col min="3585" max="3585" width="9.6328125" style="185" customWidth="1"/>
    <col min="3586" max="3586" width="43.54296875" style="185" customWidth="1"/>
    <col min="3587" max="3601" width="17.90625" style="185" customWidth="1"/>
    <col min="3602" max="3602" width="14.36328125" style="185"/>
    <col min="3603" max="3603" width="15.90625" style="185" bestFit="1" customWidth="1"/>
    <col min="3604" max="3840" width="14.36328125" style="185"/>
    <col min="3841" max="3841" width="9.6328125" style="185" customWidth="1"/>
    <col min="3842" max="3842" width="43.54296875" style="185" customWidth="1"/>
    <col min="3843" max="3857" width="17.90625" style="185" customWidth="1"/>
    <col min="3858" max="3858" width="14.36328125" style="185"/>
    <col min="3859" max="3859" width="15.90625" style="185" bestFit="1" customWidth="1"/>
    <col min="3860" max="4096" width="14.36328125" style="185"/>
    <col min="4097" max="4097" width="9.6328125" style="185" customWidth="1"/>
    <col min="4098" max="4098" width="43.54296875" style="185" customWidth="1"/>
    <col min="4099" max="4113" width="17.90625" style="185" customWidth="1"/>
    <col min="4114" max="4114" width="14.36328125" style="185"/>
    <col min="4115" max="4115" width="15.90625" style="185" bestFit="1" customWidth="1"/>
    <col min="4116" max="4352" width="14.36328125" style="185"/>
    <col min="4353" max="4353" width="9.6328125" style="185" customWidth="1"/>
    <col min="4354" max="4354" width="43.54296875" style="185" customWidth="1"/>
    <col min="4355" max="4369" width="17.90625" style="185" customWidth="1"/>
    <col min="4370" max="4370" width="14.36328125" style="185"/>
    <col min="4371" max="4371" width="15.90625" style="185" bestFit="1" customWidth="1"/>
    <col min="4372" max="4608" width="14.36328125" style="185"/>
    <col min="4609" max="4609" width="9.6328125" style="185" customWidth="1"/>
    <col min="4610" max="4610" width="43.54296875" style="185" customWidth="1"/>
    <col min="4611" max="4625" width="17.90625" style="185" customWidth="1"/>
    <col min="4626" max="4626" width="14.36328125" style="185"/>
    <col min="4627" max="4627" width="15.90625" style="185" bestFit="1" customWidth="1"/>
    <col min="4628" max="4864" width="14.36328125" style="185"/>
    <col min="4865" max="4865" width="9.6328125" style="185" customWidth="1"/>
    <col min="4866" max="4866" width="43.54296875" style="185" customWidth="1"/>
    <col min="4867" max="4881" width="17.90625" style="185" customWidth="1"/>
    <col min="4882" max="4882" width="14.36328125" style="185"/>
    <col min="4883" max="4883" width="15.90625" style="185" bestFit="1" customWidth="1"/>
    <col min="4884" max="5120" width="14.36328125" style="185"/>
    <col min="5121" max="5121" width="9.6328125" style="185" customWidth="1"/>
    <col min="5122" max="5122" width="43.54296875" style="185" customWidth="1"/>
    <col min="5123" max="5137" width="17.90625" style="185" customWidth="1"/>
    <col min="5138" max="5138" width="14.36328125" style="185"/>
    <col min="5139" max="5139" width="15.90625" style="185" bestFit="1" customWidth="1"/>
    <col min="5140" max="5376" width="14.36328125" style="185"/>
    <col min="5377" max="5377" width="9.6328125" style="185" customWidth="1"/>
    <col min="5378" max="5378" width="43.54296875" style="185" customWidth="1"/>
    <col min="5379" max="5393" width="17.90625" style="185" customWidth="1"/>
    <col min="5394" max="5394" width="14.36328125" style="185"/>
    <col min="5395" max="5395" width="15.90625" style="185" bestFit="1" customWidth="1"/>
    <col min="5396" max="5632" width="14.36328125" style="185"/>
    <col min="5633" max="5633" width="9.6328125" style="185" customWidth="1"/>
    <col min="5634" max="5634" width="43.54296875" style="185" customWidth="1"/>
    <col min="5635" max="5649" width="17.90625" style="185" customWidth="1"/>
    <col min="5650" max="5650" width="14.36328125" style="185"/>
    <col min="5651" max="5651" width="15.90625" style="185" bestFit="1" customWidth="1"/>
    <col min="5652" max="5888" width="14.36328125" style="185"/>
    <col min="5889" max="5889" width="9.6328125" style="185" customWidth="1"/>
    <col min="5890" max="5890" width="43.54296875" style="185" customWidth="1"/>
    <col min="5891" max="5905" width="17.90625" style="185" customWidth="1"/>
    <col min="5906" max="5906" width="14.36328125" style="185"/>
    <col min="5907" max="5907" width="15.90625" style="185" bestFit="1" customWidth="1"/>
    <col min="5908" max="6144" width="14.36328125" style="185"/>
    <col min="6145" max="6145" width="9.6328125" style="185" customWidth="1"/>
    <col min="6146" max="6146" width="43.54296875" style="185" customWidth="1"/>
    <col min="6147" max="6161" width="17.90625" style="185" customWidth="1"/>
    <col min="6162" max="6162" width="14.36328125" style="185"/>
    <col min="6163" max="6163" width="15.90625" style="185" bestFit="1" customWidth="1"/>
    <col min="6164" max="6400" width="14.36328125" style="185"/>
    <col min="6401" max="6401" width="9.6328125" style="185" customWidth="1"/>
    <col min="6402" max="6402" width="43.54296875" style="185" customWidth="1"/>
    <col min="6403" max="6417" width="17.90625" style="185" customWidth="1"/>
    <col min="6418" max="6418" width="14.36328125" style="185"/>
    <col min="6419" max="6419" width="15.90625" style="185" bestFit="1" customWidth="1"/>
    <col min="6420" max="6656" width="14.36328125" style="185"/>
    <col min="6657" max="6657" width="9.6328125" style="185" customWidth="1"/>
    <col min="6658" max="6658" width="43.54296875" style="185" customWidth="1"/>
    <col min="6659" max="6673" width="17.90625" style="185" customWidth="1"/>
    <col min="6674" max="6674" width="14.36328125" style="185"/>
    <col min="6675" max="6675" width="15.90625" style="185" bestFit="1" customWidth="1"/>
    <col min="6676" max="6912" width="14.36328125" style="185"/>
    <col min="6913" max="6913" width="9.6328125" style="185" customWidth="1"/>
    <col min="6914" max="6914" width="43.54296875" style="185" customWidth="1"/>
    <col min="6915" max="6929" width="17.90625" style="185" customWidth="1"/>
    <col min="6930" max="6930" width="14.36328125" style="185"/>
    <col min="6931" max="6931" width="15.90625" style="185" bestFit="1" customWidth="1"/>
    <col min="6932" max="7168" width="14.36328125" style="185"/>
    <col min="7169" max="7169" width="9.6328125" style="185" customWidth="1"/>
    <col min="7170" max="7170" width="43.54296875" style="185" customWidth="1"/>
    <col min="7171" max="7185" width="17.90625" style="185" customWidth="1"/>
    <col min="7186" max="7186" width="14.36328125" style="185"/>
    <col min="7187" max="7187" width="15.90625" style="185" bestFit="1" customWidth="1"/>
    <col min="7188" max="7424" width="14.36328125" style="185"/>
    <col min="7425" max="7425" width="9.6328125" style="185" customWidth="1"/>
    <col min="7426" max="7426" width="43.54296875" style="185" customWidth="1"/>
    <col min="7427" max="7441" width="17.90625" style="185" customWidth="1"/>
    <col min="7442" max="7442" width="14.36328125" style="185"/>
    <col min="7443" max="7443" width="15.90625" style="185" bestFit="1" customWidth="1"/>
    <col min="7444" max="7680" width="14.36328125" style="185"/>
    <col min="7681" max="7681" width="9.6328125" style="185" customWidth="1"/>
    <col min="7682" max="7682" width="43.54296875" style="185" customWidth="1"/>
    <col min="7683" max="7697" width="17.90625" style="185" customWidth="1"/>
    <col min="7698" max="7698" width="14.36328125" style="185"/>
    <col min="7699" max="7699" width="15.90625" style="185" bestFit="1" customWidth="1"/>
    <col min="7700" max="7936" width="14.36328125" style="185"/>
    <col min="7937" max="7937" width="9.6328125" style="185" customWidth="1"/>
    <col min="7938" max="7938" width="43.54296875" style="185" customWidth="1"/>
    <col min="7939" max="7953" width="17.90625" style="185" customWidth="1"/>
    <col min="7954" max="7954" width="14.36328125" style="185"/>
    <col min="7955" max="7955" width="15.90625" style="185" bestFit="1" customWidth="1"/>
    <col min="7956" max="8192" width="14.36328125" style="185"/>
    <col min="8193" max="8193" width="9.6328125" style="185" customWidth="1"/>
    <col min="8194" max="8194" width="43.54296875" style="185" customWidth="1"/>
    <col min="8195" max="8209" width="17.90625" style="185" customWidth="1"/>
    <col min="8210" max="8210" width="14.36328125" style="185"/>
    <col min="8211" max="8211" width="15.90625" style="185" bestFit="1" customWidth="1"/>
    <col min="8212" max="8448" width="14.36328125" style="185"/>
    <col min="8449" max="8449" width="9.6328125" style="185" customWidth="1"/>
    <col min="8450" max="8450" width="43.54296875" style="185" customWidth="1"/>
    <col min="8451" max="8465" width="17.90625" style="185" customWidth="1"/>
    <col min="8466" max="8466" width="14.36328125" style="185"/>
    <col min="8467" max="8467" width="15.90625" style="185" bestFit="1" customWidth="1"/>
    <col min="8468" max="8704" width="14.36328125" style="185"/>
    <col min="8705" max="8705" width="9.6328125" style="185" customWidth="1"/>
    <col min="8706" max="8706" width="43.54296875" style="185" customWidth="1"/>
    <col min="8707" max="8721" width="17.90625" style="185" customWidth="1"/>
    <col min="8722" max="8722" width="14.36328125" style="185"/>
    <col min="8723" max="8723" width="15.90625" style="185" bestFit="1" customWidth="1"/>
    <col min="8724" max="8960" width="14.36328125" style="185"/>
    <col min="8961" max="8961" width="9.6328125" style="185" customWidth="1"/>
    <col min="8962" max="8962" width="43.54296875" style="185" customWidth="1"/>
    <col min="8963" max="8977" width="17.90625" style="185" customWidth="1"/>
    <col min="8978" max="8978" width="14.36328125" style="185"/>
    <col min="8979" max="8979" width="15.90625" style="185" bestFit="1" customWidth="1"/>
    <col min="8980" max="9216" width="14.36328125" style="185"/>
    <col min="9217" max="9217" width="9.6328125" style="185" customWidth="1"/>
    <col min="9218" max="9218" width="43.54296875" style="185" customWidth="1"/>
    <col min="9219" max="9233" width="17.90625" style="185" customWidth="1"/>
    <col min="9234" max="9234" width="14.36328125" style="185"/>
    <col min="9235" max="9235" width="15.90625" style="185" bestFit="1" customWidth="1"/>
    <col min="9236" max="9472" width="14.36328125" style="185"/>
    <col min="9473" max="9473" width="9.6328125" style="185" customWidth="1"/>
    <col min="9474" max="9474" width="43.54296875" style="185" customWidth="1"/>
    <col min="9475" max="9489" width="17.90625" style="185" customWidth="1"/>
    <col min="9490" max="9490" width="14.36328125" style="185"/>
    <col min="9491" max="9491" width="15.90625" style="185" bestFit="1" customWidth="1"/>
    <col min="9492" max="9728" width="14.36328125" style="185"/>
    <col min="9729" max="9729" width="9.6328125" style="185" customWidth="1"/>
    <col min="9730" max="9730" width="43.54296875" style="185" customWidth="1"/>
    <col min="9731" max="9745" width="17.90625" style="185" customWidth="1"/>
    <col min="9746" max="9746" width="14.36328125" style="185"/>
    <col min="9747" max="9747" width="15.90625" style="185" bestFit="1" customWidth="1"/>
    <col min="9748" max="9984" width="14.36328125" style="185"/>
    <col min="9985" max="9985" width="9.6328125" style="185" customWidth="1"/>
    <col min="9986" max="9986" width="43.54296875" style="185" customWidth="1"/>
    <col min="9987" max="10001" width="17.90625" style="185" customWidth="1"/>
    <col min="10002" max="10002" width="14.36328125" style="185"/>
    <col min="10003" max="10003" width="15.90625" style="185" bestFit="1" customWidth="1"/>
    <col min="10004" max="10240" width="14.36328125" style="185"/>
    <col min="10241" max="10241" width="9.6328125" style="185" customWidth="1"/>
    <col min="10242" max="10242" width="43.54296875" style="185" customWidth="1"/>
    <col min="10243" max="10257" width="17.90625" style="185" customWidth="1"/>
    <col min="10258" max="10258" width="14.36328125" style="185"/>
    <col min="10259" max="10259" width="15.90625" style="185" bestFit="1" customWidth="1"/>
    <col min="10260" max="10496" width="14.36328125" style="185"/>
    <col min="10497" max="10497" width="9.6328125" style="185" customWidth="1"/>
    <col min="10498" max="10498" width="43.54296875" style="185" customWidth="1"/>
    <col min="10499" max="10513" width="17.90625" style="185" customWidth="1"/>
    <col min="10514" max="10514" width="14.36328125" style="185"/>
    <col min="10515" max="10515" width="15.90625" style="185" bestFit="1" customWidth="1"/>
    <col min="10516" max="10752" width="14.36328125" style="185"/>
    <col min="10753" max="10753" width="9.6328125" style="185" customWidth="1"/>
    <col min="10754" max="10754" width="43.54296875" style="185" customWidth="1"/>
    <col min="10755" max="10769" width="17.90625" style="185" customWidth="1"/>
    <col min="10770" max="10770" width="14.36328125" style="185"/>
    <col min="10771" max="10771" width="15.90625" style="185" bestFit="1" customWidth="1"/>
    <col min="10772" max="11008" width="14.36328125" style="185"/>
    <col min="11009" max="11009" width="9.6328125" style="185" customWidth="1"/>
    <col min="11010" max="11010" width="43.54296875" style="185" customWidth="1"/>
    <col min="11011" max="11025" width="17.90625" style="185" customWidth="1"/>
    <col min="11026" max="11026" width="14.36328125" style="185"/>
    <col min="11027" max="11027" width="15.90625" style="185" bestFit="1" customWidth="1"/>
    <col min="11028" max="11264" width="14.36328125" style="185"/>
    <col min="11265" max="11265" width="9.6328125" style="185" customWidth="1"/>
    <col min="11266" max="11266" width="43.54296875" style="185" customWidth="1"/>
    <col min="11267" max="11281" width="17.90625" style="185" customWidth="1"/>
    <col min="11282" max="11282" width="14.36328125" style="185"/>
    <col min="11283" max="11283" width="15.90625" style="185" bestFit="1" customWidth="1"/>
    <col min="11284" max="11520" width="14.36328125" style="185"/>
    <col min="11521" max="11521" width="9.6328125" style="185" customWidth="1"/>
    <col min="11522" max="11522" width="43.54296875" style="185" customWidth="1"/>
    <col min="11523" max="11537" width="17.90625" style="185" customWidth="1"/>
    <col min="11538" max="11538" width="14.36328125" style="185"/>
    <col min="11539" max="11539" width="15.90625" style="185" bestFit="1" customWidth="1"/>
    <col min="11540" max="11776" width="14.36328125" style="185"/>
    <col min="11777" max="11777" width="9.6328125" style="185" customWidth="1"/>
    <col min="11778" max="11778" width="43.54296875" style="185" customWidth="1"/>
    <col min="11779" max="11793" width="17.90625" style="185" customWidth="1"/>
    <col min="11794" max="11794" width="14.36328125" style="185"/>
    <col min="11795" max="11795" width="15.90625" style="185" bestFit="1" customWidth="1"/>
    <col min="11796" max="12032" width="14.36328125" style="185"/>
    <col min="12033" max="12033" width="9.6328125" style="185" customWidth="1"/>
    <col min="12034" max="12034" width="43.54296875" style="185" customWidth="1"/>
    <col min="12035" max="12049" width="17.90625" style="185" customWidth="1"/>
    <col min="12050" max="12050" width="14.36328125" style="185"/>
    <col min="12051" max="12051" width="15.90625" style="185" bestFit="1" customWidth="1"/>
    <col min="12052" max="12288" width="14.36328125" style="185"/>
    <col min="12289" max="12289" width="9.6328125" style="185" customWidth="1"/>
    <col min="12290" max="12290" width="43.54296875" style="185" customWidth="1"/>
    <col min="12291" max="12305" width="17.90625" style="185" customWidth="1"/>
    <col min="12306" max="12306" width="14.36328125" style="185"/>
    <col min="12307" max="12307" width="15.90625" style="185" bestFit="1" customWidth="1"/>
    <col min="12308" max="12544" width="14.36328125" style="185"/>
    <col min="12545" max="12545" width="9.6328125" style="185" customWidth="1"/>
    <col min="12546" max="12546" width="43.54296875" style="185" customWidth="1"/>
    <col min="12547" max="12561" width="17.90625" style="185" customWidth="1"/>
    <col min="12562" max="12562" width="14.36328125" style="185"/>
    <col min="12563" max="12563" width="15.90625" style="185" bestFit="1" customWidth="1"/>
    <col min="12564" max="12800" width="14.36328125" style="185"/>
    <col min="12801" max="12801" width="9.6328125" style="185" customWidth="1"/>
    <col min="12802" max="12802" width="43.54296875" style="185" customWidth="1"/>
    <col min="12803" max="12817" width="17.90625" style="185" customWidth="1"/>
    <col min="12818" max="12818" width="14.36328125" style="185"/>
    <col min="12819" max="12819" width="15.90625" style="185" bestFit="1" customWidth="1"/>
    <col min="12820" max="13056" width="14.36328125" style="185"/>
    <col min="13057" max="13057" width="9.6328125" style="185" customWidth="1"/>
    <col min="13058" max="13058" width="43.54296875" style="185" customWidth="1"/>
    <col min="13059" max="13073" width="17.90625" style="185" customWidth="1"/>
    <col min="13074" max="13074" width="14.36328125" style="185"/>
    <col min="13075" max="13075" width="15.90625" style="185" bestFit="1" customWidth="1"/>
    <col min="13076" max="13312" width="14.36328125" style="185"/>
    <col min="13313" max="13313" width="9.6328125" style="185" customWidth="1"/>
    <col min="13314" max="13314" width="43.54296875" style="185" customWidth="1"/>
    <col min="13315" max="13329" width="17.90625" style="185" customWidth="1"/>
    <col min="13330" max="13330" width="14.36328125" style="185"/>
    <col min="13331" max="13331" width="15.90625" style="185" bestFit="1" customWidth="1"/>
    <col min="13332" max="13568" width="14.36328125" style="185"/>
    <col min="13569" max="13569" width="9.6328125" style="185" customWidth="1"/>
    <col min="13570" max="13570" width="43.54296875" style="185" customWidth="1"/>
    <col min="13571" max="13585" width="17.90625" style="185" customWidth="1"/>
    <col min="13586" max="13586" width="14.36328125" style="185"/>
    <col min="13587" max="13587" width="15.90625" style="185" bestFit="1" customWidth="1"/>
    <col min="13588" max="13824" width="14.36328125" style="185"/>
    <col min="13825" max="13825" width="9.6328125" style="185" customWidth="1"/>
    <col min="13826" max="13826" width="43.54296875" style="185" customWidth="1"/>
    <col min="13827" max="13841" width="17.90625" style="185" customWidth="1"/>
    <col min="13842" max="13842" width="14.36328125" style="185"/>
    <col min="13843" max="13843" width="15.90625" style="185" bestFit="1" customWidth="1"/>
    <col min="13844" max="14080" width="14.36328125" style="185"/>
    <col min="14081" max="14081" width="9.6328125" style="185" customWidth="1"/>
    <col min="14082" max="14082" width="43.54296875" style="185" customWidth="1"/>
    <col min="14083" max="14097" width="17.90625" style="185" customWidth="1"/>
    <col min="14098" max="14098" width="14.36328125" style="185"/>
    <col min="14099" max="14099" width="15.90625" style="185" bestFit="1" customWidth="1"/>
    <col min="14100" max="14336" width="14.36328125" style="185"/>
    <col min="14337" max="14337" width="9.6328125" style="185" customWidth="1"/>
    <col min="14338" max="14338" width="43.54296875" style="185" customWidth="1"/>
    <col min="14339" max="14353" width="17.90625" style="185" customWidth="1"/>
    <col min="14354" max="14354" width="14.36328125" style="185"/>
    <col min="14355" max="14355" width="15.90625" style="185" bestFit="1" customWidth="1"/>
    <col min="14356" max="14592" width="14.36328125" style="185"/>
    <col min="14593" max="14593" width="9.6328125" style="185" customWidth="1"/>
    <col min="14594" max="14594" width="43.54296875" style="185" customWidth="1"/>
    <col min="14595" max="14609" width="17.90625" style="185" customWidth="1"/>
    <col min="14610" max="14610" width="14.36328125" style="185"/>
    <col min="14611" max="14611" width="15.90625" style="185" bestFit="1" customWidth="1"/>
    <col min="14612" max="14848" width="14.36328125" style="185"/>
    <col min="14849" max="14849" width="9.6328125" style="185" customWidth="1"/>
    <col min="14850" max="14850" width="43.54296875" style="185" customWidth="1"/>
    <col min="14851" max="14865" width="17.90625" style="185" customWidth="1"/>
    <col min="14866" max="14866" width="14.36328125" style="185"/>
    <col min="14867" max="14867" width="15.90625" style="185" bestFit="1" customWidth="1"/>
    <col min="14868" max="15104" width="14.36328125" style="185"/>
    <col min="15105" max="15105" width="9.6328125" style="185" customWidth="1"/>
    <col min="15106" max="15106" width="43.54296875" style="185" customWidth="1"/>
    <col min="15107" max="15121" width="17.90625" style="185" customWidth="1"/>
    <col min="15122" max="15122" width="14.36328125" style="185"/>
    <col min="15123" max="15123" width="15.90625" style="185" bestFit="1" customWidth="1"/>
    <col min="15124" max="15360" width="14.36328125" style="185"/>
    <col min="15361" max="15361" width="9.6328125" style="185" customWidth="1"/>
    <col min="15362" max="15362" width="43.54296875" style="185" customWidth="1"/>
    <col min="15363" max="15377" width="17.90625" style="185" customWidth="1"/>
    <col min="15378" max="15378" width="14.36328125" style="185"/>
    <col min="15379" max="15379" width="15.90625" style="185" bestFit="1" customWidth="1"/>
    <col min="15380" max="15616" width="14.36328125" style="185"/>
    <col min="15617" max="15617" width="9.6328125" style="185" customWidth="1"/>
    <col min="15618" max="15618" width="43.54296875" style="185" customWidth="1"/>
    <col min="15619" max="15633" width="17.90625" style="185" customWidth="1"/>
    <col min="15634" max="15634" width="14.36328125" style="185"/>
    <col min="15635" max="15635" width="15.90625" style="185" bestFit="1" customWidth="1"/>
    <col min="15636" max="15872" width="14.36328125" style="185"/>
    <col min="15873" max="15873" width="9.6328125" style="185" customWidth="1"/>
    <col min="15874" max="15874" width="43.54296875" style="185" customWidth="1"/>
    <col min="15875" max="15889" width="17.90625" style="185" customWidth="1"/>
    <col min="15890" max="15890" width="14.36328125" style="185"/>
    <col min="15891" max="15891" width="15.90625" style="185" bestFit="1" customWidth="1"/>
    <col min="15892" max="16128" width="14.36328125" style="185"/>
    <col min="16129" max="16129" width="9.6328125" style="185" customWidth="1"/>
    <col min="16130" max="16130" width="43.54296875" style="185" customWidth="1"/>
    <col min="16131" max="16145" width="17.90625" style="185" customWidth="1"/>
    <col min="16146" max="16146" width="14.36328125" style="185"/>
    <col min="16147" max="16147" width="15.90625" style="185" bestFit="1" customWidth="1"/>
    <col min="16148" max="16384" width="14.36328125" style="185"/>
  </cols>
  <sheetData>
    <row r="1" spans="2:17" ht="15.75" customHeight="1" x14ac:dyDescent="0.3"/>
    <row r="2" spans="2:17" ht="15.75" customHeight="1" x14ac:dyDescent="0.3"/>
    <row r="3" spans="2:17" ht="18.75" customHeight="1" x14ac:dyDescent="0.3">
      <c r="B3" s="266" t="s">
        <v>299</v>
      </c>
      <c r="C3" s="266"/>
      <c r="D3" s="266"/>
      <c r="E3" s="266"/>
      <c r="F3" s="266"/>
      <c r="G3" s="266"/>
      <c r="H3" s="266"/>
      <c r="I3" s="266"/>
      <c r="J3" s="266"/>
      <c r="K3" s="266"/>
      <c r="L3" s="266"/>
      <c r="M3" s="266"/>
      <c r="N3" s="266"/>
      <c r="O3" s="266"/>
      <c r="P3" s="266"/>
      <c r="Q3" s="266"/>
    </row>
    <row r="4" spans="2:17" s="191" customFormat="1" ht="15.75" customHeight="1" x14ac:dyDescent="0.3">
      <c r="B4" s="187" t="s">
        <v>0</v>
      </c>
      <c r="C4" s="188" t="s">
        <v>65</v>
      </c>
      <c r="D4" s="188" t="s">
        <v>66</v>
      </c>
      <c r="E4" s="188" t="s">
        <v>67</v>
      </c>
      <c r="F4" s="188" t="s">
        <v>68</v>
      </c>
      <c r="G4" s="188" t="s">
        <v>69</v>
      </c>
      <c r="H4" s="188" t="s">
        <v>86</v>
      </c>
      <c r="I4" s="189" t="s">
        <v>70</v>
      </c>
      <c r="J4" s="188" t="s">
        <v>71</v>
      </c>
      <c r="K4" s="190" t="s">
        <v>72</v>
      </c>
      <c r="L4" s="190" t="s">
        <v>73</v>
      </c>
      <c r="M4" s="190" t="s">
        <v>74</v>
      </c>
      <c r="N4" s="190" t="s">
        <v>2</v>
      </c>
      <c r="O4" s="190" t="s">
        <v>75</v>
      </c>
      <c r="P4" s="190" t="s">
        <v>76</v>
      </c>
      <c r="Q4" s="190" t="s">
        <v>77</v>
      </c>
    </row>
    <row r="5" spans="2:17" ht="15" customHeight="1" x14ac:dyDescent="0.3">
      <c r="B5" s="267" t="s">
        <v>16</v>
      </c>
      <c r="C5" s="268"/>
      <c r="D5" s="268"/>
      <c r="E5" s="268"/>
      <c r="F5" s="268"/>
      <c r="G5" s="268"/>
      <c r="H5" s="268"/>
      <c r="I5" s="268"/>
      <c r="J5" s="268"/>
      <c r="K5" s="268"/>
      <c r="L5" s="268"/>
      <c r="M5" s="268"/>
      <c r="N5" s="268"/>
      <c r="O5" s="268"/>
      <c r="P5" s="268"/>
      <c r="Q5" s="269"/>
    </row>
    <row r="6" spans="2:17" ht="18.75" customHeight="1" x14ac:dyDescent="0.3">
      <c r="B6" s="9" t="s">
        <v>256</v>
      </c>
      <c r="C6" s="193">
        <v>0</v>
      </c>
      <c r="D6" s="193">
        <v>0</v>
      </c>
      <c r="E6" s="193">
        <v>0</v>
      </c>
      <c r="F6" s="193">
        <v>0</v>
      </c>
      <c r="G6" s="193">
        <v>0</v>
      </c>
      <c r="H6" s="193">
        <v>0</v>
      </c>
      <c r="I6" s="193">
        <v>0</v>
      </c>
      <c r="J6" s="193">
        <v>0</v>
      </c>
      <c r="K6" s="193">
        <v>0</v>
      </c>
      <c r="L6" s="193">
        <v>0</v>
      </c>
      <c r="M6" s="193">
        <v>0</v>
      </c>
      <c r="N6" s="193">
        <v>0</v>
      </c>
      <c r="O6" s="193">
        <v>0</v>
      </c>
      <c r="P6" s="193">
        <v>0</v>
      </c>
      <c r="Q6" s="194">
        <v>0</v>
      </c>
    </row>
    <row r="7" spans="2:17" ht="18.75" customHeight="1" x14ac:dyDescent="0.3">
      <c r="B7" s="192" t="s">
        <v>51</v>
      </c>
      <c r="C7" s="193">
        <v>3999677</v>
      </c>
      <c r="D7" s="193">
        <v>481777</v>
      </c>
      <c r="E7" s="193">
        <v>481777</v>
      </c>
      <c r="F7" s="193">
        <v>0</v>
      </c>
      <c r="G7" s="193">
        <v>485611</v>
      </c>
      <c r="H7" s="193">
        <v>485611</v>
      </c>
      <c r="I7" s="193">
        <v>0</v>
      </c>
      <c r="J7" s="193">
        <v>0</v>
      </c>
      <c r="K7" s="193">
        <v>0</v>
      </c>
      <c r="L7" s="193">
        <v>4967</v>
      </c>
      <c r="M7" s="193">
        <v>38081</v>
      </c>
      <c r="N7" s="193">
        <v>492045</v>
      </c>
      <c r="O7" s="193">
        <v>17683</v>
      </c>
      <c r="P7" s="193">
        <v>17984</v>
      </c>
      <c r="Q7" s="194">
        <v>4409173</v>
      </c>
    </row>
    <row r="8" spans="2:17" ht="18.75" customHeight="1" x14ac:dyDescent="0.3">
      <c r="B8" s="192" t="s">
        <v>148</v>
      </c>
      <c r="C8" s="193">
        <v>41736902</v>
      </c>
      <c r="D8" s="193">
        <v>9875521</v>
      </c>
      <c r="E8" s="193">
        <v>9875521</v>
      </c>
      <c r="F8" s="193">
        <v>0</v>
      </c>
      <c r="G8" s="193">
        <v>6389964</v>
      </c>
      <c r="H8" s="193">
        <v>3744065</v>
      </c>
      <c r="I8" s="193">
        <v>0</v>
      </c>
      <c r="J8" s="193">
        <v>0</v>
      </c>
      <c r="K8" s="193">
        <v>0</v>
      </c>
      <c r="L8" s="193">
        <v>77361</v>
      </c>
      <c r="M8" s="193">
        <v>612606</v>
      </c>
      <c r="N8" s="193">
        <v>3364884</v>
      </c>
      <c r="O8" s="193">
        <v>48041</v>
      </c>
      <c r="P8" s="193">
        <v>-41902</v>
      </c>
      <c r="Q8" s="194">
        <v>50537136</v>
      </c>
    </row>
    <row r="9" spans="2:17" ht="18.75" customHeight="1" x14ac:dyDescent="0.3">
      <c r="B9" s="192" t="s">
        <v>52</v>
      </c>
      <c r="C9" s="193">
        <v>0</v>
      </c>
      <c r="D9" s="193">
        <v>0</v>
      </c>
      <c r="E9" s="193">
        <v>0</v>
      </c>
      <c r="F9" s="193">
        <v>0</v>
      </c>
      <c r="G9" s="193">
        <v>0</v>
      </c>
      <c r="H9" s="193">
        <v>659</v>
      </c>
      <c r="I9" s="193">
        <v>0</v>
      </c>
      <c r="J9" s="193">
        <v>0</v>
      </c>
      <c r="K9" s="193">
        <v>0</v>
      </c>
      <c r="L9" s="193">
        <v>0</v>
      </c>
      <c r="M9" s="193">
        <v>0</v>
      </c>
      <c r="N9" s="193">
        <v>0</v>
      </c>
      <c r="O9" s="193">
        <v>0</v>
      </c>
      <c r="P9" s="193">
        <v>0</v>
      </c>
      <c r="Q9" s="194">
        <v>-659</v>
      </c>
    </row>
    <row r="10" spans="2:17" ht="18.75" customHeight="1" x14ac:dyDescent="0.3">
      <c r="B10" s="192" t="s">
        <v>53</v>
      </c>
      <c r="C10" s="193">
        <v>2701348</v>
      </c>
      <c r="D10" s="193">
        <v>980107</v>
      </c>
      <c r="E10" s="193">
        <v>980107</v>
      </c>
      <c r="F10" s="193">
        <v>0</v>
      </c>
      <c r="G10" s="193">
        <v>493760</v>
      </c>
      <c r="H10" s="193">
        <v>0</v>
      </c>
      <c r="I10" s="193">
        <v>0</v>
      </c>
      <c r="J10" s="193">
        <v>0</v>
      </c>
      <c r="K10" s="193">
        <v>0</v>
      </c>
      <c r="L10" s="193">
        <v>-2622</v>
      </c>
      <c r="M10" s="193">
        <v>27089</v>
      </c>
      <c r="N10" s="193">
        <v>569</v>
      </c>
      <c r="O10" s="193">
        <v>0</v>
      </c>
      <c r="P10" s="193">
        <v>0</v>
      </c>
      <c r="Q10" s="194">
        <v>3657556</v>
      </c>
    </row>
    <row r="11" spans="2:17" ht="18.75" customHeight="1" x14ac:dyDescent="0.3">
      <c r="B11" s="192" t="s">
        <v>22</v>
      </c>
      <c r="C11" s="193">
        <v>5968</v>
      </c>
      <c r="D11" s="193">
        <v>0</v>
      </c>
      <c r="E11" s="193">
        <v>0</v>
      </c>
      <c r="F11" s="193">
        <v>0</v>
      </c>
      <c r="G11" s="193">
        <v>0</v>
      </c>
      <c r="H11" s="193">
        <v>0</v>
      </c>
      <c r="I11" s="193">
        <v>0</v>
      </c>
      <c r="J11" s="193">
        <v>0</v>
      </c>
      <c r="K11" s="193">
        <v>0</v>
      </c>
      <c r="L11" s="193">
        <v>0</v>
      </c>
      <c r="M11" s="193">
        <v>0</v>
      </c>
      <c r="N11" s="193">
        <v>0</v>
      </c>
      <c r="O11" s="193">
        <v>0</v>
      </c>
      <c r="P11" s="193">
        <v>0</v>
      </c>
      <c r="Q11" s="194">
        <v>5968</v>
      </c>
    </row>
    <row r="12" spans="2:17" ht="18.75" customHeight="1" x14ac:dyDescent="0.3">
      <c r="B12" s="192" t="s">
        <v>55</v>
      </c>
      <c r="C12" s="193">
        <v>10460462</v>
      </c>
      <c r="D12" s="193">
        <v>2967812</v>
      </c>
      <c r="E12" s="193">
        <v>2967812</v>
      </c>
      <c r="F12" s="193">
        <v>0</v>
      </c>
      <c r="G12" s="193">
        <v>849633</v>
      </c>
      <c r="H12" s="193">
        <v>849633</v>
      </c>
      <c r="I12" s="193">
        <v>0</v>
      </c>
      <c r="J12" s="193">
        <v>0</v>
      </c>
      <c r="K12" s="193">
        <v>0</v>
      </c>
      <c r="L12" s="193">
        <v>18995</v>
      </c>
      <c r="M12" s="193">
        <v>73807</v>
      </c>
      <c r="N12" s="193">
        <v>1452330</v>
      </c>
      <c r="O12" s="193">
        <v>0</v>
      </c>
      <c r="P12" s="193">
        <v>0</v>
      </c>
      <c r="Q12" s="194">
        <v>13938168</v>
      </c>
    </row>
    <row r="13" spans="2:17" ht="18.75" customHeight="1" x14ac:dyDescent="0.3">
      <c r="B13" s="6" t="s">
        <v>263</v>
      </c>
      <c r="C13" s="193">
        <v>0</v>
      </c>
      <c r="D13" s="193">
        <v>0</v>
      </c>
      <c r="E13" s="193">
        <v>0</v>
      </c>
      <c r="F13" s="193">
        <v>0</v>
      </c>
      <c r="G13" s="193">
        <v>0</v>
      </c>
      <c r="H13" s="193">
        <v>0</v>
      </c>
      <c r="I13" s="193">
        <v>0</v>
      </c>
      <c r="J13" s="193">
        <v>0</v>
      </c>
      <c r="K13" s="193">
        <v>0</v>
      </c>
      <c r="L13" s="193">
        <v>0</v>
      </c>
      <c r="M13" s="193">
        <v>17</v>
      </c>
      <c r="N13" s="193">
        <v>6257</v>
      </c>
      <c r="O13" s="193">
        <v>0</v>
      </c>
      <c r="P13" s="193">
        <v>0</v>
      </c>
      <c r="Q13" s="194">
        <v>6240</v>
      </c>
    </row>
    <row r="14" spans="2:17" ht="18.75" customHeight="1" x14ac:dyDescent="0.3">
      <c r="B14" s="192" t="s">
        <v>56</v>
      </c>
      <c r="C14" s="193">
        <v>38970965</v>
      </c>
      <c r="D14" s="193">
        <v>5685600</v>
      </c>
      <c r="E14" s="193">
        <v>5685600</v>
      </c>
      <c r="F14" s="193">
        <v>0</v>
      </c>
      <c r="G14" s="193">
        <v>5538857</v>
      </c>
      <c r="H14" s="193">
        <v>5538857</v>
      </c>
      <c r="I14" s="193">
        <v>0</v>
      </c>
      <c r="J14" s="193">
        <v>0</v>
      </c>
      <c r="K14" s="193">
        <v>0</v>
      </c>
      <c r="L14" s="193">
        <v>90646</v>
      </c>
      <c r="M14" s="193">
        <v>245711</v>
      </c>
      <c r="N14" s="193">
        <v>4073547</v>
      </c>
      <c r="O14" s="193">
        <v>0</v>
      </c>
      <c r="P14" s="193">
        <v>246000</v>
      </c>
      <c r="Q14" s="194">
        <v>42608897</v>
      </c>
    </row>
    <row r="15" spans="2:17" ht="18.75" customHeight="1" x14ac:dyDescent="0.3">
      <c r="B15" s="192" t="s">
        <v>57</v>
      </c>
      <c r="C15" s="193">
        <v>47515792</v>
      </c>
      <c r="D15" s="193">
        <v>6726309</v>
      </c>
      <c r="E15" s="193">
        <v>6726309</v>
      </c>
      <c r="F15" s="193">
        <v>0</v>
      </c>
      <c r="G15" s="193">
        <v>6478602</v>
      </c>
      <c r="H15" s="193">
        <v>7467127</v>
      </c>
      <c r="I15" s="193">
        <v>0</v>
      </c>
      <c r="J15" s="193">
        <v>0</v>
      </c>
      <c r="K15" s="193">
        <v>0</v>
      </c>
      <c r="L15" s="193">
        <v>64233</v>
      </c>
      <c r="M15" s="193">
        <v>290143</v>
      </c>
      <c r="N15" s="193">
        <v>5388259</v>
      </c>
      <c r="O15" s="193">
        <v>53388</v>
      </c>
      <c r="P15" s="193">
        <v>512997</v>
      </c>
      <c r="Q15" s="194">
        <v>51242472</v>
      </c>
    </row>
    <row r="16" spans="2:17" ht="18.75" customHeight="1" x14ac:dyDescent="0.3">
      <c r="B16" s="192" t="s">
        <v>58</v>
      </c>
      <c r="C16" s="193">
        <v>26813564</v>
      </c>
      <c r="D16" s="193">
        <v>3854856</v>
      </c>
      <c r="E16" s="193">
        <v>3854856</v>
      </c>
      <c r="F16" s="193">
        <v>0</v>
      </c>
      <c r="G16" s="193">
        <v>4416192</v>
      </c>
      <c r="H16" s="193">
        <v>4319969</v>
      </c>
      <c r="I16" s="193">
        <v>0</v>
      </c>
      <c r="J16" s="193">
        <v>0</v>
      </c>
      <c r="K16" s="193">
        <v>0</v>
      </c>
      <c r="L16" s="193">
        <v>48268</v>
      </c>
      <c r="M16" s="193">
        <v>144440</v>
      </c>
      <c r="N16" s="193">
        <v>3235271</v>
      </c>
      <c r="O16" s="193">
        <v>0</v>
      </c>
      <c r="P16" s="193">
        <v>0</v>
      </c>
      <c r="Q16" s="194">
        <v>29391013</v>
      </c>
    </row>
    <row r="17" spans="2:19" ht="18.75" customHeight="1" x14ac:dyDescent="0.3">
      <c r="B17" s="192" t="s">
        <v>131</v>
      </c>
      <c r="C17" s="193">
        <v>184361</v>
      </c>
      <c r="D17" s="193">
        <v>475932</v>
      </c>
      <c r="E17" s="193">
        <v>475932</v>
      </c>
      <c r="F17" s="193">
        <v>0</v>
      </c>
      <c r="G17" s="193">
        <v>98350</v>
      </c>
      <c r="H17" s="193">
        <v>98350</v>
      </c>
      <c r="I17" s="193">
        <v>0</v>
      </c>
      <c r="J17" s="193">
        <v>0</v>
      </c>
      <c r="K17" s="193">
        <v>0</v>
      </c>
      <c r="L17" s="193">
        <v>0</v>
      </c>
      <c r="M17" s="193">
        <v>2887</v>
      </c>
      <c r="N17" s="193">
        <v>45268</v>
      </c>
      <c r="O17" s="193">
        <v>0</v>
      </c>
      <c r="P17" s="193">
        <v>0</v>
      </c>
      <c r="Q17" s="194">
        <v>604324</v>
      </c>
    </row>
    <row r="18" spans="2:19" ht="18.75" customHeight="1" x14ac:dyDescent="0.3">
      <c r="B18" s="192" t="s">
        <v>253</v>
      </c>
      <c r="C18" s="193">
        <v>0</v>
      </c>
      <c r="D18" s="193">
        <v>0</v>
      </c>
      <c r="E18" s="193">
        <v>0</v>
      </c>
      <c r="F18" s="193">
        <v>0</v>
      </c>
      <c r="G18" s="193">
        <v>0</v>
      </c>
      <c r="H18" s="193">
        <v>0</v>
      </c>
      <c r="I18" s="193">
        <v>0</v>
      </c>
      <c r="J18" s="193">
        <v>0</v>
      </c>
      <c r="K18" s="193">
        <v>0</v>
      </c>
      <c r="L18" s="193">
        <v>0</v>
      </c>
      <c r="M18" s="193">
        <v>0</v>
      </c>
      <c r="N18" s="193">
        <v>0</v>
      </c>
      <c r="O18" s="193">
        <v>0</v>
      </c>
      <c r="P18" s="193">
        <v>0</v>
      </c>
      <c r="Q18" s="194">
        <v>0</v>
      </c>
    </row>
    <row r="19" spans="2:19" ht="18.75" customHeight="1" x14ac:dyDescent="0.3">
      <c r="B19" s="192" t="s">
        <v>136</v>
      </c>
      <c r="C19" s="199">
        <v>8674425</v>
      </c>
      <c r="D19" s="193">
        <v>1795835</v>
      </c>
      <c r="E19" s="193">
        <v>1795835</v>
      </c>
      <c r="F19" s="193">
        <v>0</v>
      </c>
      <c r="G19" s="193">
        <v>1951444</v>
      </c>
      <c r="H19" s="193">
        <v>1951444</v>
      </c>
      <c r="I19" s="193">
        <v>0</v>
      </c>
      <c r="J19" s="193">
        <v>0</v>
      </c>
      <c r="K19" s="193">
        <v>0</v>
      </c>
      <c r="L19" s="193">
        <v>17733</v>
      </c>
      <c r="M19" s="193">
        <v>333028</v>
      </c>
      <c r="N19" s="193">
        <v>491242</v>
      </c>
      <c r="O19" s="193">
        <v>0</v>
      </c>
      <c r="P19" s="193">
        <v>0</v>
      </c>
      <c r="Q19" s="194">
        <v>8659298</v>
      </c>
    </row>
    <row r="20" spans="2:19" ht="18.75" customHeight="1" x14ac:dyDescent="0.3">
      <c r="B20" s="192" t="s">
        <v>35</v>
      </c>
      <c r="C20" s="199">
        <v>2831017</v>
      </c>
      <c r="D20" s="193">
        <v>205940</v>
      </c>
      <c r="E20" s="193">
        <v>205940</v>
      </c>
      <c r="F20" s="193">
        <v>0</v>
      </c>
      <c r="G20" s="193">
        <v>250830</v>
      </c>
      <c r="H20" s="193">
        <v>247032</v>
      </c>
      <c r="I20" s="193">
        <v>0</v>
      </c>
      <c r="J20" s="193">
        <v>0</v>
      </c>
      <c r="K20" s="193">
        <v>0</v>
      </c>
      <c r="L20" s="193">
        <v>444</v>
      </c>
      <c r="M20" s="193">
        <v>20253</v>
      </c>
      <c r="N20" s="193">
        <v>119330</v>
      </c>
      <c r="O20" s="193">
        <v>0</v>
      </c>
      <c r="P20" s="193">
        <v>0</v>
      </c>
      <c r="Q20" s="194">
        <v>2888558</v>
      </c>
    </row>
    <row r="21" spans="2:19" ht="18.75" customHeight="1" x14ac:dyDescent="0.3">
      <c r="B21" s="192" t="s">
        <v>191</v>
      </c>
      <c r="C21" s="199">
        <v>0</v>
      </c>
      <c r="D21" s="193">
        <v>0</v>
      </c>
      <c r="E21" s="193">
        <v>0</v>
      </c>
      <c r="F21" s="193">
        <v>0</v>
      </c>
      <c r="G21" s="193">
        <v>0</v>
      </c>
      <c r="H21" s="193">
        <v>0</v>
      </c>
      <c r="I21" s="193">
        <v>0</v>
      </c>
      <c r="J21" s="193">
        <v>0</v>
      </c>
      <c r="K21" s="193">
        <v>0</v>
      </c>
      <c r="L21" s="193">
        <v>0</v>
      </c>
      <c r="M21" s="193">
        <v>0</v>
      </c>
      <c r="N21" s="193">
        <v>0</v>
      </c>
      <c r="O21" s="193">
        <v>0</v>
      </c>
      <c r="P21" s="193">
        <v>0</v>
      </c>
      <c r="Q21" s="194">
        <v>0</v>
      </c>
    </row>
    <row r="22" spans="2:19" ht="18.75" customHeight="1" x14ac:dyDescent="0.3">
      <c r="B22" s="192" t="s">
        <v>59</v>
      </c>
      <c r="C22" s="199">
        <v>0</v>
      </c>
      <c r="D22" s="193">
        <v>0</v>
      </c>
      <c r="E22" s="193">
        <v>0</v>
      </c>
      <c r="F22" s="193">
        <v>0</v>
      </c>
      <c r="G22" s="193">
        <v>0</v>
      </c>
      <c r="H22" s="193">
        <v>0</v>
      </c>
      <c r="I22" s="193">
        <v>0</v>
      </c>
      <c r="J22" s="193">
        <v>0</v>
      </c>
      <c r="K22" s="193">
        <v>0</v>
      </c>
      <c r="L22" s="193">
        <v>0</v>
      </c>
      <c r="M22" s="193">
        <v>0</v>
      </c>
      <c r="N22" s="193">
        <v>0</v>
      </c>
      <c r="O22" s="193">
        <v>0</v>
      </c>
      <c r="P22" s="193">
        <v>0</v>
      </c>
      <c r="Q22" s="194">
        <v>0</v>
      </c>
    </row>
    <row r="23" spans="2:19" ht="18.75" customHeight="1" x14ac:dyDescent="0.3">
      <c r="B23" s="192" t="s">
        <v>60</v>
      </c>
      <c r="C23" s="199">
        <v>832551</v>
      </c>
      <c r="D23" s="193">
        <v>250519</v>
      </c>
      <c r="E23" s="193">
        <v>250519</v>
      </c>
      <c r="F23" s="193">
        <v>0</v>
      </c>
      <c r="G23" s="193">
        <v>85281</v>
      </c>
      <c r="H23" s="193">
        <v>85281</v>
      </c>
      <c r="I23" s="193">
        <v>0</v>
      </c>
      <c r="J23" s="193">
        <v>0</v>
      </c>
      <c r="K23" s="193">
        <v>0</v>
      </c>
      <c r="L23" s="193">
        <v>0</v>
      </c>
      <c r="M23" s="193">
        <v>0</v>
      </c>
      <c r="N23" s="193">
        <v>0</v>
      </c>
      <c r="O23" s="193">
        <v>0</v>
      </c>
      <c r="P23" s="193">
        <v>0</v>
      </c>
      <c r="Q23" s="194">
        <v>997789</v>
      </c>
    </row>
    <row r="24" spans="2:19" ht="18.75" customHeight="1" x14ac:dyDescent="0.3">
      <c r="B24" s="192" t="s">
        <v>134</v>
      </c>
      <c r="C24" s="199">
        <v>21781</v>
      </c>
      <c r="D24" s="193">
        <v>98253</v>
      </c>
      <c r="E24" s="193">
        <v>98253</v>
      </c>
      <c r="F24" s="193">
        <v>0</v>
      </c>
      <c r="G24" s="193">
        <v>0</v>
      </c>
      <c r="H24" s="193">
        <v>0</v>
      </c>
      <c r="I24" s="193">
        <v>0</v>
      </c>
      <c r="J24" s="193">
        <v>0</v>
      </c>
      <c r="K24" s="193">
        <v>0</v>
      </c>
      <c r="L24" s="193">
        <v>0</v>
      </c>
      <c r="M24" s="193">
        <v>221</v>
      </c>
      <c r="N24" s="193">
        <v>9743</v>
      </c>
      <c r="O24" s="193">
        <v>298</v>
      </c>
      <c r="P24" s="193">
        <v>0</v>
      </c>
      <c r="Q24" s="194">
        <v>129257</v>
      </c>
    </row>
    <row r="25" spans="2:19" ht="18.75" customHeight="1" x14ac:dyDescent="0.3">
      <c r="B25" s="192" t="s">
        <v>135</v>
      </c>
      <c r="C25" s="199">
        <v>140686</v>
      </c>
      <c r="D25" s="193">
        <v>717</v>
      </c>
      <c r="E25" s="193">
        <v>717</v>
      </c>
      <c r="F25" s="193">
        <v>0</v>
      </c>
      <c r="G25" s="193">
        <v>99714</v>
      </c>
      <c r="H25" s="193">
        <v>99714</v>
      </c>
      <c r="I25" s="193">
        <v>0</v>
      </c>
      <c r="J25" s="193">
        <v>0</v>
      </c>
      <c r="K25" s="193">
        <v>0</v>
      </c>
      <c r="L25" s="193">
        <v>0</v>
      </c>
      <c r="M25" s="193">
        <v>527</v>
      </c>
      <c r="N25" s="193">
        <v>3535</v>
      </c>
      <c r="O25" s="193">
        <v>0</v>
      </c>
      <c r="P25" s="193">
        <v>0</v>
      </c>
      <c r="Q25" s="194">
        <v>44697</v>
      </c>
    </row>
    <row r="26" spans="2:19" ht="18.75" customHeight="1" x14ac:dyDescent="0.3">
      <c r="B26" s="192" t="s">
        <v>149</v>
      </c>
      <c r="C26" s="199">
        <v>1131719</v>
      </c>
      <c r="D26" s="193">
        <v>696654</v>
      </c>
      <c r="E26" s="193">
        <v>696654</v>
      </c>
      <c r="F26" s="193">
        <v>0</v>
      </c>
      <c r="G26" s="193">
        <v>402062</v>
      </c>
      <c r="H26" s="193">
        <v>402062</v>
      </c>
      <c r="I26" s="193">
        <v>0</v>
      </c>
      <c r="J26" s="193">
        <v>0</v>
      </c>
      <c r="K26" s="193">
        <v>0</v>
      </c>
      <c r="L26" s="193">
        <v>8208</v>
      </c>
      <c r="M26" s="193">
        <v>15565</v>
      </c>
      <c r="N26" s="193">
        <v>150416</v>
      </c>
      <c r="O26" s="193">
        <v>0</v>
      </c>
      <c r="P26" s="193">
        <v>0</v>
      </c>
      <c r="Q26" s="194">
        <v>1552955</v>
      </c>
    </row>
    <row r="27" spans="2:19" ht="18.75" customHeight="1" x14ac:dyDescent="0.3">
      <c r="B27" s="192" t="s">
        <v>61</v>
      </c>
      <c r="C27" s="199">
        <v>480694</v>
      </c>
      <c r="D27" s="193">
        <v>166460</v>
      </c>
      <c r="E27" s="193">
        <v>166460</v>
      </c>
      <c r="F27" s="193">
        <v>0</v>
      </c>
      <c r="G27" s="193">
        <v>213234</v>
      </c>
      <c r="H27" s="193">
        <v>213234</v>
      </c>
      <c r="I27" s="193">
        <v>0</v>
      </c>
      <c r="J27" s="193">
        <v>0</v>
      </c>
      <c r="K27" s="193">
        <v>0</v>
      </c>
      <c r="L27" s="193">
        <v>1829</v>
      </c>
      <c r="M27" s="193">
        <v>25107</v>
      </c>
      <c r="N27" s="193">
        <v>17573</v>
      </c>
      <c r="O27" s="193">
        <v>0</v>
      </c>
      <c r="P27" s="193">
        <v>0</v>
      </c>
      <c r="Q27" s="194">
        <v>424556</v>
      </c>
    </row>
    <row r="28" spans="2:19" ht="18.75" customHeight="1" x14ac:dyDescent="0.3">
      <c r="B28" s="192" t="s">
        <v>62</v>
      </c>
      <c r="C28" s="199">
        <v>0</v>
      </c>
      <c r="D28" s="193">
        <v>0</v>
      </c>
      <c r="E28" s="193">
        <v>0</v>
      </c>
      <c r="F28" s="193">
        <v>0</v>
      </c>
      <c r="G28" s="193">
        <v>0</v>
      </c>
      <c r="H28" s="193">
        <v>0</v>
      </c>
      <c r="I28" s="193">
        <v>0</v>
      </c>
      <c r="J28" s="193">
        <v>0</v>
      </c>
      <c r="K28" s="193">
        <v>0</v>
      </c>
      <c r="L28" s="193">
        <v>0</v>
      </c>
      <c r="M28" s="193">
        <v>0</v>
      </c>
      <c r="N28" s="193">
        <v>0</v>
      </c>
      <c r="O28" s="193">
        <v>0</v>
      </c>
      <c r="P28" s="193">
        <v>0</v>
      </c>
      <c r="Q28" s="194">
        <v>0</v>
      </c>
    </row>
    <row r="29" spans="2:19" ht="18.75" customHeight="1" x14ac:dyDescent="0.3">
      <c r="B29" s="192" t="s">
        <v>63</v>
      </c>
      <c r="C29" s="199">
        <v>5628078</v>
      </c>
      <c r="D29" s="193">
        <v>601191</v>
      </c>
      <c r="E29" s="193">
        <v>601191</v>
      </c>
      <c r="F29" s="193">
        <v>0</v>
      </c>
      <c r="G29" s="193">
        <v>602858</v>
      </c>
      <c r="H29" s="193">
        <v>420315</v>
      </c>
      <c r="I29" s="193">
        <v>0</v>
      </c>
      <c r="J29" s="193">
        <v>0</v>
      </c>
      <c r="K29" s="193">
        <v>0</v>
      </c>
      <c r="L29" s="193">
        <v>0</v>
      </c>
      <c r="M29" s="193">
        <v>0</v>
      </c>
      <c r="N29" s="193">
        <v>102411</v>
      </c>
      <c r="O29" s="193">
        <v>0</v>
      </c>
      <c r="P29" s="193">
        <v>0</v>
      </c>
      <c r="Q29" s="194">
        <v>5911364</v>
      </c>
    </row>
    <row r="30" spans="2:19" ht="18.75" customHeight="1" x14ac:dyDescent="0.3">
      <c r="B30" s="195" t="s">
        <v>45</v>
      </c>
      <c r="C30" s="196">
        <f t="shared" ref="C30:Q30" si="0">SUM(C6:C29)</f>
        <v>192129990</v>
      </c>
      <c r="D30" s="196">
        <f t="shared" si="0"/>
        <v>34863483</v>
      </c>
      <c r="E30" s="196">
        <f t="shared" si="0"/>
        <v>34863483</v>
      </c>
      <c r="F30" s="196">
        <f t="shared" si="0"/>
        <v>0</v>
      </c>
      <c r="G30" s="196">
        <f t="shared" si="0"/>
        <v>28356392</v>
      </c>
      <c r="H30" s="196">
        <f t="shared" si="0"/>
        <v>25923353</v>
      </c>
      <c r="I30" s="196">
        <f t="shared" si="0"/>
        <v>0</v>
      </c>
      <c r="J30" s="196">
        <f t="shared" si="0"/>
        <v>0</v>
      </c>
      <c r="K30" s="196">
        <f t="shared" si="0"/>
        <v>0</v>
      </c>
      <c r="L30" s="196">
        <f t="shared" si="0"/>
        <v>330062</v>
      </c>
      <c r="M30" s="196">
        <f t="shared" si="0"/>
        <v>1829482</v>
      </c>
      <c r="N30" s="196">
        <f t="shared" si="0"/>
        <v>18952680</v>
      </c>
      <c r="O30" s="196">
        <f t="shared" si="0"/>
        <v>119410</v>
      </c>
      <c r="P30" s="196">
        <f t="shared" si="0"/>
        <v>735079</v>
      </c>
      <c r="Q30" s="196">
        <f t="shared" si="0"/>
        <v>217008762</v>
      </c>
      <c r="R30" s="197"/>
      <c r="S30" s="197"/>
    </row>
    <row r="31" spans="2:19" ht="18.75" customHeight="1" x14ac:dyDescent="0.3">
      <c r="B31" s="267" t="s">
        <v>46</v>
      </c>
      <c r="C31" s="268"/>
      <c r="D31" s="268"/>
      <c r="E31" s="268"/>
      <c r="F31" s="268"/>
      <c r="G31" s="268"/>
      <c r="H31" s="268"/>
      <c r="I31" s="268"/>
      <c r="J31" s="268"/>
      <c r="K31" s="268"/>
      <c r="L31" s="268"/>
      <c r="M31" s="268"/>
      <c r="N31" s="268"/>
      <c r="O31" s="268"/>
      <c r="P31" s="268"/>
      <c r="Q31" s="269"/>
    </row>
    <row r="32" spans="2:19" ht="18.75" customHeight="1" x14ac:dyDescent="0.3">
      <c r="B32" s="192" t="s">
        <v>47</v>
      </c>
      <c r="C32" s="193">
        <v>0</v>
      </c>
      <c r="D32" s="193">
        <v>0</v>
      </c>
      <c r="E32" s="193">
        <v>0</v>
      </c>
      <c r="F32" s="193">
        <v>0</v>
      </c>
      <c r="G32" s="193">
        <v>0</v>
      </c>
      <c r="H32" s="193">
        <v>0</v>
      </c>
      <c r="I32" s="193">
        <v>0</v>
      </c>
      <c r="J32" s="193">
        <v>0</v>
      </c>
      <c r="K32" s="193">
        <v>0</v>
      </c>
      <c r="L32" s="193">
        <v>0</v>
      </c>
      <c r="M32" s="193">
        <v>0</v>
      </c>
      <c r="N32" s="193">
        <v>0</v>
      </c>
      <c r="O32" s="193">
        <v>0</v>
      </c>
      <c r="P32" s="193">
        <v>0</v>
      </c>
      <c r="Q32" s="194">
        <v>0</v>
      </c>
    </row>
    <row r="33" spans="2:17" ht="18.75" customHeight="1" x14ac:dyDescent="0.3">
      <c r="B33" s="192" t="s">
        <v>78</v>
      </c>
      <c r="C33" s="193">
        <v>0</v>
      </c>
      <c r="D33" s="193">
        <v>0</v>
      </c>
      <c r="E33" s="193">
        <v>0</v>
      </c>
      <c r="F33" s="193">
        <v>0</v>
      </c>
      <c r="G33" s="193">
        <v>0</v>
      </c>
      <c r="H33" s="193">
        <v>0</v>
      </c>
      <c r="I33" s="193">
        <v>0</v>
      </c>
      <c r="J33" s="193">
        <v>0</v>
      </c>
      <c r="K33" s="193">
        <v>0</v>
      </c>
      <c r="L33" s="193">
        <v>0</v>
      </c>
      <c r="M33" s="193">
        <v>0</v>
      </c>
      <c r="N33" s="193">
        <v>0</v>
      </c>
      <c r="O33" s="193">
        <v>0</v>
      </c>
      <c r="P33" s="193">
        <v>0</v>
      </c>
      <c r="Q33" s="194">
        <v>0</v>
      </c>
    </row>
    <row r="34" spans="2:17" ht="18.75" customHeight="1" x14ac:dyDescent="0.3">
      <c r="B34" s="192" t="s">
        <v>48</v>
      </c>
      <c r="C34" s="193">
        <v>0</v>
      </c>
      <c r="D34" s="193">
        <v>0</v>
      </c>
      <c r="E34" s="193">
        <v>0</v>
      </c>
      <c r="F34" s="193">
        <v>0</v>
      </c>
      <c r="G34" s="193">
        <v>0</v>
      </c>
      <c r="H34" s="193">
        <v>0</v>
      </c>
      <c r="I34" s="193">
        <v>0</v>
      </c>
      <c r="J34" s="193">
        <v>0</v>
      </c>
      <c r="K34" s="193">
        <v>0</v>
      </c>
      <c r="L34" s="193">
        <v>0</v>
      </c>
      <c r="M34" s="193">
        <v>0</v>
      </c>
      <c r="N34" s="193">
        <v>0</v>
      </c>
      <c r="O34" s="193">
        <v>0</v>
      </c>
      <c r="P34" s="193">
        <v>0</v>
      </c>
      <c r="Q34" s="194">
        <v>0</v>
      </c>
    </row>
    <row r="35" spans="2:17" ht="18.75" customHeight="1" x14ac:dyDescent="0.3">
      <c r="B35" s="195" t="s">
        <v>45</v>
      </c>
      <c r="C35" s="196">
        <f>SUM(C32:C34)</f>
        <v>0</v>
      </c>
      <c r="D35" s="196">
        <f t="shared" ref="D35:Q35" si="1">SUM(D32:D34)</f>
        <v>0</v>
      </c>
      <c r="E35" s="196">
        <f t="shared" si="1"/>
        <v>0</v>
      </c>
      <c r="F35" s="196">
        <f t="shared" si="1"/>
        <v>0</v>
      </c>
      <c r="G35" s="196">
        <f t="shared" si="1"/>
        <v>0</v>
      </c>
      <c r="H35" s="196">
        <f t="shared" si="1"/>
        <v>0</v>
      </c>
      <c r="I35" s="196">
        <f t="shared" si="1"/>
        <v>0</v>
      </c>
      <c r="J35" s="196">
        <f t="shared" si="1"/>
        <v>0</v>
      </c>
      <c r="K35" s="196">
        <f t="shared" si="1"/>
        <v>0</v>
      </c>
      <c r="L35" s="196">
        <f t="shared" si="1"/>
        <v>0</v>
      </c>
      <c r="M35" s="196">
        <f t="shared" si="1"/>
        <v>0</v>
      </c>
      <c r="N35" s="196">
        <f t="shared" si="1"/>
        <v>0</v>
      </c>
      <c r="O35" s="196">
        <f t="shared" si="1"/>
        <v>0</v>
      </c>
      <c r="P35" s="196">
        <f t="shared" si="1"/>
        <v>0</v>
      </c>
      <c r="Q35" s="196">
        <f t="shared" si="1"/>
        <v>0</v>
      </c>
    </row>
    <row r="36" spans="2:17" ht="18.75" customHeight="1" x14ac:dyDescent="0.3">
      <c r="B36" s="270" t="s">
        <v>50</v>
      </c>
      <c r="C36" s="270"/>
      <c r="D36" s="270"/>
      <c r="E36" s="270"/>
      <c r="F36" s="270"/>
      <c r="G36" s="270"/>
      <c r="H36" s="270"/>
      <c r="I36" s="270"/>
      <c r="J36" s="270"/>
      <c r="K36" s="270"/>
      <c r="L36" s="270"/>
      <c r="M36" s="270"/>
      <c r="N36" s="270"/>
      <c r="O36" s="270"/>
      <c r="P36" s="270"/>
      <c r="Q36" s="270"/>
    </row>
    <row r="37" spans="2:17" ht="21.75" customHeight="1" x14ac:dyDescent="0.3">
      <c r="C37" s="198"/>
      <c r="D37" s="198"/>
      <c r="E37" s="198"/>
      <c r="F37" s="198"/>
      <c r="G37" s="198"/>
      <c r="H37" s="198"/>
      <c r="I37" s="198"/>
      <c r="J37" s="198"/>
      <c r="K37" s="198"/>
      <c r="L37" s="198"/>
      <c r="M37" s="198"/>
      <c r="N37" s="198"/>
      <c r="O37" s="198"/>
      <c r="P37" s="198"/>
      <c r="Q37" s="198"/>
    </row>
    <row r="38" spans="2:17" ht="21.75" customHeight="1" x14ac:dyDescent="0.3">
      <c r="D38" s="197"/>
    </row>
  </sheetData>
  <sheetProtection algorithmName="SHA-512" hashValue="l8hIUNRMgQo1RpbXR3VPrUjivyuE/ViRfrI7RBq5pe7JtMH7wGhN5/mrT1tepVbBhnPkHgTbLl1iryq5X3y9yA==" saltValue="JZ+nPW5IBii9eRClsQ5rAA==" spinCount="100000" sheet="1" objects="1" scenarios="1"/>
  <mergeCells count="4">
    <mergeCell ref="B3:Q3"/>
    <mergeCell ref="B5:Q5"/>
    <mergeCell ref="B31:Q31"/>
    <mergeCell ref="B36:Q3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92D050"/>
    <pageSetUpPr fitToPage="1"/>
  </sheetPr>
  <dimension ref="A2:S173"/>
  <sheetViews>
    <sheetView showGridLines="0" topLeftCell="A3" zoomScale="80" zoomScaleNormal="80" workbookViewId="0">
      <selection activeCell="H17" sqref="H17"/>
    </sheetView>
  </sheetViews>
  <sheetFormatPr defaultColWidth="16.54296875" defaultRowHeight="18" customHeight="1" x14ac:dyDescent="0.35"/>
  <cols>
    <col min="1" max="1" width="16.54296875" style="156"/>
    <col min="2" max="2" width="45.453125" style="156" bestFit="1" customWidth="1"/>
    <col min="3" max="3" width="18.54296875" style="156" customWidth="1"/>
    <col min="4" max="4" width="21" style="156" customWidth="1"/>
    <col min="5" max="16" width="18.54296875" style="156" customWidth="1"/>
    <col min="17" max="17" width="18.54296875" style="1" customWidth="1"/>
    <col min="18" max="16384" width="16.54296875" style="156"/>
  </cols>
  <sheetData>
    <row r="2" spans="1:17" ht="18" customHeight="1" x14ac:dyDescent="0.35">
      <c r="B2" s="4"/>
      <c r="C2" s="4"/>
      <c r="D2" s="4"/>
      <c r="E2" s="4"/>
      <c r="F2" s="4"/>
      <c r="G2" s="4"/>
      <c r="H2" s="4"/>
      <c r="I2" s="4"/>
      <c r="J2" s="4"/>
      <c r="K2" s="4"/>
      <c r="L2" s="4"/>
      <c r="M2" s="4"/>
      <c r="N2" s="4"/>
      <c r="O2" s="4"/>
      <c r="P2" s="4"/>
      <c r="Q2" s="8"/>
    </row>
    <row r="3" spans="1:17" ht="25.5" customHeight="1" x14ac:dyDescent="0.35">
      <c r="B3" s="265" t="s">
        <v>300</v>
      </c>
      <c r="C3" s="265"/>
      <c r="D3" s="265"/>
      <c r="E3" s="265"/>
      <c r="F3" s="265"/>
      <c r="G3" s="265"/>
      <c r="H3" s="265"/>
      <c r="I3" s="265"/>
      <c r="J3" s="265"/>
      <c r="K3" s="265"/>
      <c r="L3" s="265"/>
      <c r="M3" s="265"/>
      <c r="N3" s="265"/>
      <c r="O3" s="265"/>
      <c r="P3" s="265"/>
      <c r="Q3" s="265"/>
    </row>
    <row r="4" spans="1:17" s="157" customFormat="1" ht="28.5" x14ac:dyDescent="0.35">
      <c r="B4" s="64" t="s">
        <v>0</v>
      </c>
      <c r="C4" s="66" t="s">
        <v>65</v>
      </c>
      <c r="D4" s="66" t="s">
        <v>66</v>
      </c>
      <c r="E4" s="66" t="s">
        <v>67</v>
      </c>
      <c r="F4" s="66" t="s">
        <v>68</v>
      </c>
      <c r="G4" s="66" t="s">
        <v>69</v>
      </c>
      <c r="H4" s="66" t="s">
        <v>86</v>
      </c>
      <c r="I4" s="158" t="s">
        <v>70</v>
      </c>
      <c r="J4" s="66" t="s">
        <v>71</v>
      </c>
      <c r="K4" s="66" t="s">
        <v>72</v>
      </c>
      <c r="L4" s="66" t="s">
        <v>73</v>
      </c>
      <c r="M4" s="66" t="s">
        <v>74</v>
      </c>
      <c r="N4" s="66" t="s">
        <v>2</v>
      </c>
      <c r="O4" s="66" t="s">
        <v>75</v>
      </c>
      <c r="P4" s="66" t="s">
        <v>76</v>
      </c>
      <c r="Q4" s="66" t="s">
        <v>77</v>
      </c>
    </row>
    <row r="5" spans="1:17" ht="29.25" customHeight="1" x14ac:dyDescent="0.35">
      <c r="A5" s="157"/>
      <c r="B5" s="257" t="s">
        <v>16</v>
      </c>
      <c r="C5" s="258"/>
      <c r="D5" s="258"/>
      <c r="E5" s="258"/>
      <c r="F5" s="258"/>
      <c r="G5" s="258"/>
      <c r="H5" s="258"/>
      <c r="I5" s="258"/>
      <c r="J5" s="258"/>
      <c r="K5" s="258"/>
      <c r="L5" s="258"/>
      <c r="M5" s="258"/>
      <c r="N5" s="258"/>
      <c r="O5" s="258"/>
      <c r="P5" s="258"/>
      <c r="Q5" s="259"/>
    </row>
    <row r="6" spans="1:17" ht="29.25" customHeight="1" x14ac:dyDescent="0.35">
      <c r="A6" s="157"/>
      <c r="B6" s="9" t="s">
        <v>256</v>
      </c>
      <c r="C6" s="159">
        <f>'APPENDIX 5'!C6+'APPENDIX 6'!C6+'APPENDIX 7'!C6+'APPENDIX 8'!C6+'APPENDIX 9'!C6+'APPENDIX 10'!C6+'APPENDIX 11'!C6</f>
        <v>258704</v>
      </c>
      <c r="D6" s="159">
        <f>'APPENDIX 5'!D6+'APPENDIX 6'!D6+'APPENDIX 7'!D6+'APPENDIX 8'!D6+'APPENDIX 9'!D6+'APPENDIX 10'!D6+'APPENDIX 11'!D6</f>
        <v>3275273</v>
      </c>
      <c r="E6" s="159">
        <f>'APPENDIX 5'!E6+'APPENDIX 6'!E6+'APPENDIX 7'!E6+'APPENDIX 8'!E6+'APPENDIX 9'!E6+'APPENDIX 10'!E6+'APPENDIX 11'!E6</f>
        <v>2635363</v>
      </c>
      <c r="F6" s="159">
        <f>'APPENDIX 5'!F6+'APPENDIX 6'!F6+'APPENDIX 7'!F6+'APPENDIX 8'!F6+'APPENDIX 9'!F6+'APPENDIX 10'!F6+'APPENDIX 11'!F6</f>
        <v>0</v>
      </c>
      <c r="G6" s="159">
        <f>'APPENDIX 5'!G6+'APPENDIX 6'!G6+'APPENDIX 7'!G6+'APPENDIX 8'!G6+'APPENDIX 9'!G6+'APPENDIX 10'!G6+'APPENDIX 11'!G6</f>
        <v>512094</v>
      </c>
      <c r="H6" s="159">
        <f>'APPENDIX 5'!H6+'APPENDIX 6'!H6+'APPENDIX 7'!H6+'APPENDIX 8'!H6+'APPENDIX 9'!H6+'APPENDIX 10'!H6+'APPENDIX 11'!H6</f>
        <v>1786123</v>
      </c>
      <c r="I6" s="159">
        <f>'APPENDIX 5'!I6+'APPENDIX 6'!I6+'APPENDIX 7'!I6+'APPENDIX 8'!I6+'APPENDIX 9'!I6+'APPENDIX 10'!I6+'APPENDIX 11'!I6</f>
        <v>0</v>
      </c>
      <c r="J6" s="159">
        <f>'APPENDIX 5'!J6+'APPENDIX 6'!J6+'APPENDIX 7'!J6+'APPENDIX 8'!J6+'APPENDIX 9'!J6+'APPENDIX 10'!J6+'APPENDIX 11'!J6</f>
        <v>0</v>
      </c>
      <c r="K6" s="159">
        <f>'APPENDIX 5'!K6+'APPENDIX 6'!K6+'APPENDIX 7'!K6+'APPENDIX 8'!K6+'APPENDIX 9'!K6+'APPENDIX 10'!K6+'APPENDIX 11'!K6</f>
        <v>0</v>
      </c>
      <c r="L6" s="159">
        <f>'APPENDIX 5'!L6+'APPENDIX 6'!L6+'APPENDIX 7'!L6+'APPENDIX 8'!L6+'APPENDIX 9'!L6+'APPENDIX 10'!L6+'APPENDIX 11'!L6</f>
        <v>619654</v>
      </c>
      <c r="M6" s="159">
        <f>'APPENDIX 5'!M6+'APPENDIX 6'!M6+'APPENDIX 7'!M6+'APPENDIX 8'!M6+'APPENDIX 9'!M6+'APPENDIX 10'!M6+'APPENDIX 11'!M6</f>
        <v>503476</v>
      </c>
      <c r="N6" s="159">
        <f>'APPENDIX 5'!N6+'APPENDIX 6'!N6+'APPENDIX 7'!N6+'APPENDIX 8'!N6+'APPENDIX 9'!N6+'APPENDIX 10'!N6+'APPENDIX 11'!N6</f>
        <v>505724</v>
      </c>
      <c r="O6" s="159">
        <f>'APPENDIX 5'!O6+'APPENDIX 6'!O6+'APPENDIX 7'!O6+'APPENDIX 8'!O6+'APPENDIX 9'!O6+'APPENDIX 10'!O6+'APPENDIX 11'!O6</f>
        <v>0</v>
      </c>
      <c r="P6" s="159">
        <f>'APPENDIX 5'!P6+'APPENDIX 6'!P6+'APPENDIX 7'!P6+'APPENDIX 8'!P6+'APPENDIX 9'!P6+'APPENDIX 10'!P6+'APPENDIX 11'!P6</f>
        <v>76880</v>
      </c>
      <c r="Q6" s="160">
        <f>'APPENDIX 5'!Q6+'APPENDIX 6'!Q6+'APPENDIX 7'!Q6+'APPENDIX 8'!Q6+'APPENDIX 9'!Q6+'APPENDIX 10'!Q6+'APPENDIX 11'!Q6</f>
        <v>413658</v>
      </c>
    </row>
    <row r="7" spans="1:17" ht="29.25" customHeight="1" x14ac:dyDescent="0.35">
      <c r="A7" s="157"/>
      <c r="B7" s="6" t="s">
        <v>51</v>
      </c>
      <c r="C7" s="159">
        <f>'APPENDIX 5'!C7+'APPENDIX 6'!C7+'APPENDIX 7'!C7+'APPENDIX 8'!C7+'APPENDIX 9'!C7+'APPENDIX 10'!C7+'APPENDIX 11'!C7</f>
        <v>5107644</v>
      </c>
      <c r="D7" s="159">
        <f>'APPENDIX 5'!D7+'APPENDIX 6'!D7+'APPENDIX 7'!D7+'APPENDIX 8'!D7+'APPENDIX 9'!D7+'APPENDIX 10'!D7+'APPENDIX 11'!D7</f>
        <v>1749599</v>
      </c>
      <c r="E7" s="159">
        <f>'APPENDIX 5'!E7+'APPENDIX 6'!E7+'APPENDIX 7'!E7+'APPENDIX 8'!E7+'APPENDIX 9'!E7+'APPENDIX 10'!E7+'APPENDIX 11'!E7</f>
        <v>1227193</v>
      </c>
      <c r="F7" s="159">
        <f>'APPENDIX 5'!F7+'APPENDIX 6'!F7+'APPENDIX 7'!F7+'APPENDIX 8'!F7+'APPENDIX 9'!F7+'APPENDIX 10'!F7+'APPENDIX 11'!F7</f>
        <v>0</v>
      </c>
      <c r="G7" s="159">
        <f>'APPENDIX 5'!G7+'APPENDIX 6'!G7+'APPENDIX 7'!G7+'APPENDIX 8'!G7+'APPENDIX 9'!G7+'APPENDIX 10'!G7+'APPENDIX 11'!G7</f>
        <v>793744</v>
      </c>
      <c r="H7" s="159">
        <f>'APPENDIX 5'!H7+'APPENDIX 6'!H7+'APPENDIX 7'!H7+'APPENDIX 8'!H7+'APPENDIX 9'!H7+'APPENDIX 10'!H7+'APPENDIX 11'!H7</f>
        <v>761304</v>
      </c>
      <c r="I7" s="159">
        <f>'APPENDIX 5'!I7+'APPENDIX 6'!I7+'APPENDIX 7'!I7+'APPENDIX 8'!I7+'APPENDIX 9'!I7+'APPENDIX 10'!I7+'APPENDIX 11'!I7</f>
        <v>0</v>
      </c>
      <c r="J7" s="159">
        <f>'APPENDIX 5'!J7+'APPENDIX 6'!J7+'APPENDIX 7'!J7+'APPENDIX 8'!J7+'APPENDIX 9'!J7+'APPENDIX 10'!J7+'APPENDIX 11'!J7</f>
        <v>0</v>
      </c>
      <c r="K7" s="159">
        <f>'APPENDIX 5'!K7+'APPENDIX 6'!K7+'APPENDIX 7'!K7+'APPENDIX 8'!K7+'APPENDIX 9'!K7+'APPENDIX 10'!K7+'APPENDIX 11'!K7</f>
        <v>67525</v>
      </c>
      <c r="L7" s="159">
        <f>'APPENDIX 5'!L7+'APPENDIX 6'!L7+'APPENDIX 7'!L7+'APPENDIX 8'!L7+'APPENDIX 9'!L7+'APPENDIX 10'!L7+'APPENDIX 11'!L7</f>
        <v>79803</v>
      </c>
      <c r="M7" s="159">
        <f>'APPENDIX 5'!M7+'APPENDIX 6'!M7+'APPENDIX 7'!M7+'APPENDIX 8'!M7+'APPENDIX 9'!M7+'APPENDIX 10'!M7+'APPENDIX 11'!M7</f>
        <v>273671</v>
      </c>
      <c r="N7" s="159">
        <f>'APPENDIX 5'!N7+'APPENDIX 6'!N7+'APPENDIX 7'!N7+'APPENDIX 8'!N7+'APPENDIX 9'!N7+'APPENDIX 10'!N7+'APPENDIX 11'!N7</f>
        <v>599678</v>
      </c>
      <c r="O7" s="159">
        <f>'APPENDIX 5'!O7+'APPENDIX 6'!O7+'APPENDIX 7'!O7+'APPENDIX 8'!O7+'APPENDIX 9'!O7+'APPENDIX 10'!O7+'APPENDIX 11'!O7</f>
        <v>27882</v>
      </c>
      <c r="P7" s="159">
        <f>'APPENDIX 5'!P7+'APPENDIX 6'!P7+'APPENDIX 7'!P7+'APPENDIX 8'!P7+'APPENDIX 9'!P7+'APPENDIX 10'!P7+'APPENDIX 11'!P7</f>
        <v>46586</v>
      </c>
      <c r="Q7" s="160">
        <f>'APPENDIX 5'!Q7+'APPENDIX 6'!Q7+'APPENDIX 7'!Q7+'APPENDIX 8'!Q7+'APPENDIX 9'!Q7+'APPENDIX 10'!Q7+'APPENDIX 11'!Q7</f>
        <v>5677744</v>
      </c>
    </row>
    <row r="8" spans="1:17" ht="29.25" customHeight="1" x14ac:dyDescent="0.35">
      <c r="A8" s="157"/>
      <c r="B8" s="6" t="s">
        <v>148</v>
      </c>
      <c r="C8" s="159">
        <f>'APPENDIX 5'!C8+'APPENDIX 6'!C8+'APPENDIX 7'!C8+'APPENDIX 8'!C8+'APPENDIX 9'!C8+'APPENDIX 10'!C8+'APPENDIX 11'!C8</f>
        <v>80149838</v>
      </c>
      <c r="D8" s="159">
        <f>'APPENDIX 5'!D8+'APPENDIX 6'!D8+'APPENDIX 7'!D8+'APPENDIX 8'!D8+'APPENDIX 9'!D8+'APPENDIX 10'!D8+'APPENDIX 11'!D8</f>
        <v>23326320</v>
      </c>
      <c r="E8" s="159">
        <f>'APPENDIX 5'!E8+'APPENDIX 6'!E8+'APPENDIX 7'!E8+'APPENDIX 8'!E8+'APPENDIX 9'!E8+'APPENDIX 10'!E8+'APPENDIX 11'!E8</f>
        <v>22992108</v>
      </c>
      <c r="F8" s="159">
        <f>'APPENDIX 5'!F8+'APPENDIX 6'!F8+'APPENDIX 7'!F8+'APPENDIX 8'!F8+'APPENDIX 9'!F8+'APPENDIX 10'!F8+'APPENDIX 11'!F8</f>
        <v>11375</v>
      </c>
      <c r="G8" s="159">
        <f>'APPENDIX 5'!G8+'APPENDIX 6'!G8+'APPENDIX 7'!G8+'APPENDIX 8'!G8+'APPENDIX 9'!G8+'APPENDIX 10'!G8+'APPENDIX 11'!G8</f>
        <v>12814469</v>
      </c>
      <c r="H8" s="159">
        <f>'APPENDIX 5'!H8+'APPENDIX 6'!H8+'APPENDIX 7'!H8+'APPENDIX 8'!H8+'APPENDIX 9'!H8+'APPENDIX 10'!H8+'APPENDIX 11'!H8</f>
        <v>8588172</v>
      </c>
      <c r="I8" s="159">
        <f>'APPENDIX 5'!I8+'APPENDIX 6'!I8+'APPENDIX 7'!I8+'APPENDIX 8'!I8+'APPENDIX 9'!I8+'APPENDIX 10'!I8+'APPENDIX 11'!I8</f>
        <v>1337521</v>
      </c>
      <c r="J8" s="159">
        <f>'APPENDIX 5'!J8+'APPENDIX 6'!J8+'APPENDIX 7'!J8+'APPENDIX 8'!J8+'APPENDIX 9'!J8+'APPENDIX 10'!J8+'APPENDIX 11'!J8</f>
        <v>2057259</v>
      </c>
      <c r="K8" s="159">
        <f>'APPENDIX 5'!K8+'APPENDIX 6'!K8+'APPENDIX 7'!K8+'APPENDIX 8'!K8+'APPENDIX 9'!K8+'APPENDIX 10'!K8+'APPENDIX 11'!K8</f>
        <v>1094913</v>
      </c>
      <c r="L8" s="159">
        <f>'APPENDIX 5'!L8+'APPENDIX 6'!L8+'APPENDIX 7'!L8+'APPENDIX 8'!L8+'APPENDIX 9'!L8+'APPENDIX 10'!L8+'APPENDIX 11'!L8</f>
        <v>1336532</v>
      </c>
      <c r="M8" s="159">
        <f>'APPENDIX 5'!M8+'APPENDIX 6'!M8+'APPENDIX 7'!M8+'APPENDIX 8'!M8+'APPENDIX 9'!M8+'APPENDIX 10'!M8+'APPENDIX 11'!M8</f>
        <v>2865802</v>
      </c>
      <c r="N8" s="159">
        <f>'APPENDIX 5'!N8+'APPENDIX 6'!N8+'APPENDIX 7'!N8+'APPENDIX 8'!N8+'APPENDIX 9'!N8+'APPENDIX 10'!N8+'APPENDIX 11'!N8</f>
        <v>4722545</v>
      </c>
      <c r="O8" s="159">
        <f>'APPENDIX 5'!O8+'APPENDIX 6'!O8+'APPENDIX 7'!O8+'APPENDIX 8'!O8+'APPENDIX 9'!O8+'APPENDIX 10'!O8+'APPENDIX 11'!O8</f>
        <v>163971</v>
      </c>
      <c r="P8" s="159">
        <f>'APPENDIX 5'!P8+'APPENDIX 6'!P8+'APPENDIX 7'!P8+'APPENDIX 8'!P8+'APPENDIX 9'!P8+'APPENDIX 10'!P8+'APPENDIX 11'!P8</f>
        <v>-1692480</v>
      </c>
      <c r="Q8" s="160">
        <f>'APPENDIX 5'!Q8+'APPENDIX 6'!Q8+'APPENDIX 7'!Q8+'APPENDIX 8'!Q8+'APPENDIX 9'!Q8+'APPENDIX 10'!Q8+'APPENDIX 11'!Q8</f>
        <v>92124181</v>
      </c>
    </row>
    <row r="9" spans="1:17" ht="29.25" customHeight="1" x14ac:dyDescent="0.35">
      <c r="A9" s="157"/>
      <c r="B9" s="6" t="s">
        <v>52</v>
      </c>
      <c r="C9" s="159">
        <f>'APPENDIX 5'!C9+'APPENDIX 6'!C9+'APPENDIX 7'!C9+'APPENDIX 8'!C9+'APPENDIX 9'!C9+'APPENDIX 10'!C9+'APPENDIX 11'!C9</f>
        <v>473453</v>
      </c>
      <c r="D9" s="159">
        <f>'APPENDIX 5'!D9+'APPENDIX 6'!D9+'APPENDIX 7'!D9+'APPENDIX 8'!D9+'APPENDIX 9'!D9+'APPENDIX 10'!D9+'APPENDIX 11'!D9</f>
        <v>394360</v>
      </c>
      <c r="E9" s="159">
        <f>'APPENDIX 5'!E9+'APPENDIX 6'!E9+'APPENDIX 7'!E9+'APPENDIX 8'!E9+'APPENDIX 9'!E9+'APPENDIX 10'!E9+'APPENDIX 11'!E9</f>
        <v>338942</v>
      </c>
      <c r="F9" s="159">
        <f>'APPENDIX 5'!F9+'APPENDIX 6'!F9+'APPENDIX 7'!F9+'APPENDIX 8'!F9+'APPENDIX 9'!F9+'APPENDIX 10'!F9+'APPENDIX 11'!F9</f>
        <v>0</v>
      </c>
      <c r="G9" s="159">
        <f>'APPENDIX 5'!G9+'APPENDIX 6'!G9+'APPENDIX 7'!G9+'APPENDIX 8'!G9+'APPENDIX 9'!G9+'APPENDIX 10'!G9+'APPENDIX 11'!G9</f>
        <v>185175</v>
      </c>
      <c r="H9" s="159">
        <f>'APPENDIX 5'!H9+'APPENDIX 6'!H9+'APPENDIX 7'!H9+'APPENDIX 8'!H9+'APPENDIX 9'!H9+'APPENDIX 10'!H9+'APPENDIX 11'!H9</f>
        <v>83505</v>
      </c>
      <c r="I9" s="159">
        <f>'APPENDIX 5'!I9+'APPENDIX 6'!I9+'APPENDIX 7'!I9+'APPENDIX 8'!I9+'APPENDIX 9'!I9+'APPENDIX 10'!I9+'APPENDIX 11'!I9</f>
        <v>0</v>
      </c>
      <c r="J9" s="159">
        <f>'APPENDIX 5'!J9+'APPENDIX 6'!J9+'APPENDIX 7'!J9+'APPENDIX 8'!J9+'APPENDIX 9'!J9+'APPENDIX 10'!J9+'APPENDIX 11'!J9</f>
        <v>0</v>
      </c>
      <c r="K9" s="159">
        <f>'APPENDIX 5'!K9+'APPENDIX 6'!K9+'APPENDIX 7'!K9+'APPENDIX 8'!K9+'APPENDIX 9'!K9+'APPENDIX 10'!K9+'APPENDIX 11'!K9</f>
        <v>100490</v>
      </c>
      <c r="L9" s="159">
        <f>'APPENDIX 5'!L9+'APPENDIX 6'!L9+'APPENDIX 7'!L9+'APPENDIX 8'!L9+'APPENDIX 9'!L9+'APPENDIX 10'!L9+'APPENDIX 11'!L9</f>
        <v>30003</v>
      </c>
      <c r="M9" s="159">
        <f>'APPENDIX 5'!M9+'APPENDIX 6'!M9+'APPENDIX 7'!M9+'APPENDIX 8'!M9+'APPENDIX 9'!M9+'APPENDIX 10'!M9+'APPENDIX 11'!M9</f>
        <v>174101</v>
      </c>
      <c r="N9" s="159">
        <f>'APPENDIX 5'!N9+'APPENDIX 6'!N9+'APPENDIX 7'!N9+'APPENDIX 8'!N9+'APPENDIX 9'!N9+'APPENDIX 10'!N9+'APPENDIX 11'!N9</f>
        <v>118606</v>
      </c>
      <c r="O9" s="159">
        <f>'APPENDIX 5'!O9+'APPENDIX 6'!O9+'APPENDIX 7'!O9+'APPENDIX 8'!O9+'APPENDIX 9'!O9+'APPENDIX 10'!O9+'APPENDIX 11'!O9</f>
        <v>0</v>
      </c>
      <c r="P9" s="159">
        <f>'APPENDIX 5'!P9+'APPENDIX 6'!P9+'APPENDIX 7'!P9+'APPENDIX 8'!P9+'APPENDIX 9'!P9+'APPENDIX 10'!P9+'APPENDIX 11'!P9</f>
        <v>0</v>
      </c>
      <c r="Q9" s="160">
        <f>'APPENDIX 5'!Q9+'APPENDIX 6'!Q9+'APPENDIX 7'!Q9+'APPENDIX 8'!Q9+'APPENDIX 9'!Q9+'APPENDIX 10'!Q9+'APPENDIX 11'!Q9</f>
        <v>542901</v>
      </c>
    </row>
    <row r="10" spans="1:17" ht="29.25" customHeight="1" x14ac:dyDescent="0.35">
      <c r="A10" s="157"/>
      <c r="B10" s="6" t="s">
        <v>53</v>
      </c>
      <c r="C10" s="159">
        <f>'APPENDIX 5'!C10+'APPENDIX 6'!C10+'APPENDIX 7'!C10+'APPENDIX 8'!C10+'APPENDIX 9'!C10+'APPENDIX 10'!C10+'APPENDIX 11'!C10</f>
        <v>3899442</v>
      </c>
      <c r="D10" s="159">
        <f>'APPENDIX 5'!D10+'APPENDIX 6'!D10+'APPENDIX 7'!D10+'APPENDIX 8'!D10+'APPENDIX 9'!D10+'APPENDIX 10'!D10+'APPENDIX 11'!D10</f>
        <v>5908970</v>
      </c>
      <c r="E10" s="159">
        <f>'APPENDIX 5'!E10+'APPENDIX 6'!E10+'APPENDIX 7'!E10+'APPENDIX 8'!E10+'APPENDIX 9'!E10+'APPENDIX 10'!E10+'APPENDIX 11'!E10</f>
        <v>4862712</v>
      </c>
      <c r="F10" s="159">
        <f>'APPENDIX 5'!F10+'APPENDIX 6'!F10+'APPENDIX 7'!F10+'APPENDIX 8'!F10+'APPENDIX 9'!F10+'APPENDIX 10'!F10+'APPENDIX 11'!F10</f>
        <v>0</v>
      </c>
      <c r="G10" s="159">
        <f>'APPENDIX 5'!G10+'APPENDIX 6'!G10+'APPENDIX 7'!G10+'APPENDIX 8'!G10+'APPENDIX 9'!G10+'APPENDIX 10'!G10+'APPENDIX 11'!G10</f>
        <v>2678506</v>
      </c>
      <c r="H10" s="159">
        <f>'APPENDIX 5'!H10+'APPENDIX 6'!H10+'APPENDIX 7'!H10+'APPENDIX 8'!H10+'APPENDIX 9'!H10+'APPENDIX 10'!H10+'APPENDIX 11'!H10</f>
        <v>3129406</v>
      </c>
      <c r="I10" s="159">
        <f>'APPENDIX 5'!I10+'APPENDIX 6'!I10+'APPENDIX 7'!I10+'APPENDIX 8'!I10+'APPENDIX 9'!I10+'APPENDIX 10'!I10+'APPENDIX 11'!I10</f>
        <v>0</v>
      </c>
      <c r="J10" s="159">
        <f>'APPENDIX 5'!J10+'APPENDIX 6'!J10+'APPENDIX 7'!J10+'APPENDIX 8'!J10+'APPENDIX 9'!J10+'APPENDIX 10'!J10+'APPENDIX 11'!J10</f>
        <v>0</v>
      </c>
      <c r="K10" s="159">
        <f>'APPENDIX 5'!K10+'APPENDIX 6'!K10+'APPENDIX 7'!K10+'APPENDIX 8'!K10+'APPENDIX 9'!K10+'APPENDIX 10'!K10+'APPENDIX 11'!K10</f>
        <v>0</v>
      </c>
      <c r="L10" s="159">
        <f>'APPENDIX 5'!L10+'APPENDIX 6'!L10+'APPENDIX 7'!L10+'APPENDIX 8'!L10+'APPENDIX 9'!L10+'APPENDIX 10'!L10+'APPENDIX 11'!L10</f>
        <v>104319</v>
      </c>
      <c r="M10" s="159">
        <f>'APPENDIX 5'!M10+'APPENDIX 6'!M10+'APPENDIX 7'!M10+'APPENDIX 8'!M10+'APPENDIX 9'!M10+'APPENDIX 10'!M10+'APPENDIX 11'!M10</f>
        <v>1157995</v>
      </c>
      <c r="N10" s="159">
        <f>'APPENDIX 5'!N10+'APPENDIX 6'!N10+'APPENDIX 7'!N10+'APPENDIX 8'!N10+'APPENDIX 9'!N10+'APPENDIX 10'!N10+'APPENDIX 11'!N10</f>
        <v>567841</v>
      </c>
      <c r="O10" s="159">
        <f>'APPENDIX 5'!O10+'APPENDIX 6'!O10+'APPENDIX 7'!O10+'APPENDIX 8'!O10+'APPENDIX 9'!O10+'APPENDIX 10'!O10+'APPENDIX 11'!O10</f>
        <v>0</v>
      </c>
      <c r="P10" s="159">
        <f>'APPENDIX 5'!P10+'APPENDIX 6'!P10+'APPENDIX 7'!P10+'APPENDIX 8'!P10+'APPENDIX 9'!P10+'APPENDIX 10'!P10+'APPENDIX 11'!P10</f>
        <v>0</v>
      </c>
      <c r="Q10" s="160">
        <f>'APPENDIX 5'!Q10+'APPENDIX 6'!Q10+'APPENDIX 7'!Q10+'APPENDIX 8'!Q10+'APPENDIX 9'!Q10+'APPENDIX 10'!Q10+'APPENDIX 11'!Q10</f>
        <v>4938273</v>
      </c>
    </row>
    <row r="11" spans="1:17" ht="29.25" customHeight="1" x14ac:dyDescent="0.35">
      <c r="A11" s="157"/>
      <c r="B11" s="6" t="s">
        <v>22</v>
      </c>
      <c r="C11" s="159">
        <f>'APPENDIX 5'!C11+'APPENDIX 6'!C11+'APPENDIX 7'!C11+'APPENDIX 8'!C11+'APPENDIX 9'!C11+'APPENDIX 10'!C11+'APPENDIX 11'!C11</f>
        <v>614099</v>
      </c>
      <c r="D11" s="159">
        <f>'APPENDIX 5'!D11+'APPENDIX 6'!D11+'APPENDIX 7'!D11+'APPENDIX 8'!D11+'APPENDIX 9'!D11+'APPENDIX 10'!D11+'APPENDIX 11'!D11</f>
        <v>275752</v>
      </c>
      <c r="E11" s="159">
        <f>'APPENDIX 5'!E11+'APPENDIX 6'!E11+'APPENDIX 7'!E11+'APPENDIX 8'!E11+'APPENDIX 9'!E11+'APPENDIX 10'!E11+'APPENDIX 11'!E11</f>
        <v>264770</v>
      </c>
      <c r="F11" s="159">
        <f>'APPENDIX 5'!F11+'APPENDIX 6'!F11+'APPENDIX 7'!F11+'APPENDIX 8'!F11+'APPENDIX 9'!F11+'APPENDIX 10'!F11+'APPENDIX 11'!F11</f>
        <v>0</v>
      </c>
      <c r="G11" s="159">
        <f>'APPENDIX 5'!G11+'APPENDIX 6'!G11+'APPENDIX 7'!G11+'APPENDIX 8'!G11+'APPENDIX 9'!G11+'APPENDIX 10'!G11+'APPENDIX 11'!G11</f>
        <v>194235</v>
      </c>
      <c r="H11" s="159">
        <f>'APPENDIX 5'!H11+'APPENDIX 6'!H11+'APPENDIX 7'!H11+'APPENDIX 8'!H11+'APPENDIX 9'!H11+'APPENDIX 10'!H11+'APPENDIX 11'!H11</f>
        <v>283113</v>
      </c>
      <c r="I11" s="159">
        <f>'APPENDIX 5'!I11+'APPENDIX 6'!I11+'APPENDIX 7'!I11+'APPENDIX 8'!I11+'APPENDIX 9'!I11+'APPENDIX 10'!I11+'APPENDIX 11'!I11</f>
        <v>0</v>
      </c>
      <c r="J11" s="159">
        <f>'APPENDIX 5'!J11+'APPENDIX 6'!J11+'APPENDIX 7'!J11+'APPENDIX 8'!J11+'APPENDIX 9'!J11+'APPENDIX 10'!J11+'APPENDIX 11'!J11</f>
        <v>0</v>
      </c>
      <c r="K11" s="159">
        <f>'APPENDIX 5'!K11+'APPENDIX 6'!K11+'APPENDIX 7'!K11+'APPENDIX 8'!K11+'APPENDIX 9'!K11+'APPENDIX 10'!K11+'APPENDIX 11'!K11</f>
        <v>0</v>
      </c>
      <c r="L11" s="159">
        <f>'APPENDIX 5'!L11+'APPENDIX 6'!L11+'APPENDIX 7'!L11+'APPENDIX 8'!L11+'APPENDIX 9'!L11+'APPENDIX 10'!L11+'APPENDIX 11'!L11</f>
        <v>47966</v>
      </c>
      <c r="M11" s="159">
        <f>'APPENDIX 5'!M11+'APPENDIX 6'!M11+'APPENDIX 7'!M11+'APPENDIX 8'!M11+'APPENDIX 9'!M11+'APPENDIX 10'!M11+'APPENDIX 11'!M11</f>
        <v>94944</v>
      </c>
      <c r="N11" s="159">
        <f>'APPENDIX 5'!N11+'APPENDIX 6'!N11+'APPENDIX 7'!N11+'APPENDIX 8'!N11+'APPENDIX 9'!N11+'APPENDIX 10'!N11+'APPENDIX 11'!N11</f>
        <v>32844</v>
      </c>
      <c r="O11" s="159">
        <f>'APPENDIX 5'!O11+'APPENDIX 6'!O11+'APPENDIX 7'!O11+'APPENDIX 8'!O11+'APPENDIX 9'!O11+'APPENDIX 10'!O11+'APPENDIX 11'!O11</f>
        <v>0</v>
      </c>
      <c r="P11" s="159">
        <f>'APPENDIX 5'!P11+'APPENDIX 6'!P11+'APPENDIX 7'!P11+'APPENDIX 8'!P11+'APPENDIX 9'!P11+'APPENDIX 10'!P11+'APPENDIX 11'!P11</f>
        <v>0</v>
      </c>
      <c r="Q11" s="160">
        <f>'APPENDIX 5'!Q11+'APPENDIX 6'!Q11+'APPENDIX 7'!Q11+'APPENDIX 8'!Q11+'APPENDIX 9'!Q11+'APPENDIX 10'!Q11+'APPENDIX 11'!Q11</f>
        <v>485690</v>
      </c>
    </row>
    <row r="12" spans="1:17" ht="29.25" customHeight="1" x14ac:dyDescent="0.35">
      <c r="A12" s="157"/>
      <c r="B12" s="6" t="s">
        <v>55</v>
      </c>
      <c r="C12" s="159">
        <f>'APPENDIX 5'!C12+'APPENDIX 6'!C12+'APPENDIX 7'!C12+'APPENDIX 8'!C12+'APPENDIX 9'!C12+'APPENDIX 10'!C12+'APPENDIX 11'!C12</f>
        <v>10792388</v>
      </c>
      <c r="D12" s="159">
        <f>'APPENDIX 5'!D12+'APPENDIX 6'!D12+'APPENDIX 7'!D12+'APPENDIX 8'!D12+'APPENDIX 9'!D12+'APPENDIX 10'!D12+'APPENDIX 11'!D12</f>
        <v>3449048</v>
      </c>
      <c r="E12" s="159">
        <f>'APPENDIX 5'!E12+'APPENDIX 6'!E12+'APPENDIX 7'!E12+'APPENDIX 8'!E12+'APPENDIX 9'!E12+'APPENDIX 10'!E12+'APPENDIX 11'!E12</f>
        <v>3402528</v>
      </c>
      <c r="F12" s="159">
        <f>'APPENDIX 5'!F12+'APPENDIX 6'!F12+'APPENDIX 7'!F12+'APPENDIX 8'!F12+'APPENDIX 9'!F12+'APPENDIX 10'!F12+'APPENDIX 11'!F12</f>
        <v>0</v>
      </c>
      <c r="G12" s="159">
        <f>'APPENDIX 5'!G12+'APPENDIX 6'!G12+'APPENDIX 7'!G12+'APPENDIX 8'!G12+'APPENDIX 9'!G12+'APPENDIX 10'!G12+'APPENDIX 11'!G12</f>
        <v>873826</v>
      </c>
      <c r="H12" s="159">
        <f>'APPENDIX 5'!H12+'APPENDIX 6'!H12+'APPENDIX 7'!H12+'APPENDIX 8'!H12+'APPENDIX 9'!H12+'APPENDIX 10'!H12+'APPENDIX 11'!H12</f>
        <v>873826</v>
      </c>
      <c r="I12" s="159">
        <f>'APPENDIX 5'!I12+'APPENDIX 6'!I12+'APPENDIX 7'!I12+'APPENDIX 8'!I12+'APPENDIX 9'!I12+'APPENDIX 10'!I12+'APPENDIX 11'!I12</f>
        <v>0</v>
      </c>
      <c r="J12" s="159">
        <f>'APPENDIX 5'!J12+'APPENDIX 6'!J12+'APPENDIX 7'!J12+'APPENDIX 8'!J12+'APPENDIX 9'!J12+'APPENDIX 10'!J12+'APPENDIX 11'!J12</f>
        <v>0</v>
      </c>
      <c r="K12" s="159">
        <f>'APPENDIX 5'!K12+'APPENDIX 6'!K12+'APPENDIX 7'!K12+'APPENDIX 8'!K12+'APPENDIX 9'!K12+'APPENDIX 10'!K12+'APPENDIX 11'!K12</f>
        <v>0</v>
      </c>
      <c r="L12" s="159">
        <f>'APPENDIX 5'!L12+'APPENDIX 6'!L12+'APPENDIX 7'!L12+'APPENDIX 8'!L12+'APPENDIX 9'!L12+'APPENDIX 10'!L12+'APPENDIX 11'!L12</f>
        <v>16900</v>
      </c>
      <c r="M12" s="159">
        <f>'APPENDIX 5'!M12+'APPENDIX 6'!M12+'APPENDIX 7'!M12+'APPENDIX 8'!M12+'APPENDIX 9'!M12+'APPENDIX 10'!M12+'APPENDIX 11'!M12</f>
        <v>85255</v>
      </c>
      <c r="N12" s="159">
        <f>'APPENDIX 5'!N12+'APPENDIX 6'!N12+'APPENDIX 7'!N12+'APPENDIX 8'!N12+'APPENDIX 9'!N12+'APPENDIX 10'!N12+'APPENDIX 11'!N12</f>
        <v>1540178</v>
      </c>
      <c r="O12" s="159">
        <f>'APPENDIX 5'!O12+'APPENDIX 6'!O12+'APPENDIX 7'!O12+'APPENDIX 8'!O12+'APPENDIX 9'!O12+'APPENDIX 10'!O12+'APPENDIX 11'!O12</f>
        <v>0</v>
      </c>
      <c r="P12" s="159">
        <f>'APPENDIX 5'!P12+'APPENDIX 6'!P12+'APPENDIX 7'!P12+'APPENDIX 8'!P12+'APPENDIX 9'!P12+'APPENDIX 10'!P12+'APPENDIX 11'!P12</f>
        <v>0</v>
      </c>
      <c r="Q12" s="160">
        <f>'APPENDIX 5'!Q12+'APPENDIX 6'!Q12+'APPENDIX 7'!Q12+'APPENDIX 8'!Q12+'APPENDIX 9'!Q12+'APPENDIX 10'!Q12+'APPENDIX 11'!Q12</f>
        <v>14759112</v>
      </c>
    </row>
    <row r="13" spans="1:17" ht="29.25" customHeight="1" x14ac:dyDescent="0.35">
      <c r="A13" s="157"/>
      <c r="B13" s="6" t="s">
        <v>263</v>
      </c>
      <c r="C13" s="159">
        <f>'APPENDIX 5'!C13+'APPENDIX 6'!C13+'APPENDIX 7'!C13+'APPENDIX 8'!C13+'APPENDIX 9'!C13+'APPENDIX 10'!C13+'APPENDIX 11'!C13</f>
        <v>919666</v>
      </c>
      <c r="D13" s="159">
        <f>'APPENDIX 5'!D13+'APPENDIX 6'!D13+'APPENDIX 7'!D13+'APPENDIX 8'!D13+'APPENDIX 9'!D13+'APPENDIX 10'!D13+'APPENDIX 11'!D13</f>
        <v>1003320</v>
      </c>
      <c r="E13" s="159">
        <f>'APPENDIX 5'!E13+'APPENDIX 6'!E13+'APPENDIX 7'!E13+'APPENDIX 8'!E13+'APPENDIX 9'!E13+'APPENDIX 10'!E13+'APPENDIX 11'!E13</f>
        <v>568343</v>
      </c>
      <c r="F13" s="159">
        <f>'APPENDIX 5'!F13+'APPENDIX 6'!F13+'APPENDIX 7'!F13+'APPENDIX 8'!F13+'APPENDIX 9'!F13+'APPENDIX 10'!F13+'APPENDIX 11'!F13</f>
        <v>0</v>
      </c>
      <c r="G13" s="159">
        <f>'APPENDIX 5'!G13+'APPENDIX 6'!G13+'APPENDIX 7'!G13+'APPENDIX 8'!G13+'APPENDIX 9'!G13+'APPENDIX 10'!G13+'APPENDIX 11'!G13</f>
        <v>448539</v>
      </c>
      <c r="H13" s="159">
        <f>'APPENDIX 5'!H13+'APPENDIX 6'!H13+'APPENDIX 7'!H13+'APPENDIX 8'!H13+'APPENDIX 9'!H13+'APPENDIX 10'!H13+'APPENDIX 11'!H13</f>
        <v>443401</v>
      </c>
      <c r="I13" s="159">
        <f>'APPENDIX 5'!I13+'APPENDIX 6'!I13+'APPENDIX 7'!I13+'APPENDIX 8'!I13+'APPENDIX 9'!I13+'APPENDIX 10'!I13+'APPENDIX 11'!I13</f>
        <v>5138</v>
      </c>
      <c r="J13" s="159">
        <f>'APPENDIX 5'!J13+'APPENDIX 6'!J13+'APPENDIX 7'!J13+'APPENDIX 8'!J13+'APPENDIX 9'!J13+'APPENDIX 10'!J13+'APPENDIX 11'!J13</f>
        <v>0</v>
      </c>
      <c r="K13" s="159">
        <f>'APPENDIX 5'!K13+'APPENDIX 6'!K13+'APPENDIX 7'!K13+'APPENDIX 8'!K13+'APPENDIX 9'!K13+'APPENDIX 10'!K13+'APPENDIX 11'!K13</f>
        <v>0</v>
      </c>
      <c r="L13" s="159">
        <f>'APPENDIX 5'!L13+'APPENDIX 6'!L13+'APPENDIX 7'!L13+'APPENDIX 8'!L13+'APPENDIX 9'!L13+'APPENDIX 10'!L13+'APPENDIX 11'!L13</f>
        <v>-16032</v>
      </c>
      <c r="M13" s="159">
        <f>'APPENDIX 5'!M13+'APPENDIX 6'!M13+'APPENDIX 7'!M13+'APPENDIX 8'!M13+'APPENDIX 9'!M13+'APPENDIX 10'!M13+'APPENDIX 11'!M13</f>
        <v>157575</v>
      </c>
      <c r="N13" s="159">
        <f>'APPENDIX 5'!N13+'APPENDIX 6'!N13+'APPENDIX 7'!N13+'APPENDIX 8'!N13+'APPENDIX 9'!N13+'APPENDIX 10'!N13+'APPENDIX 11'!N13</f>
        <v>116005</v>
      </c>
      <c r="O13" s="159">
        <f>'APPENDIX 5'!O13+'APPENDIX 6'!O13+'APPENDIX 7'!O13+'APPENDIX 8'!O13+'APPENDIX 9'!O13+'APPENDIX 10'!O13+'APPENDIX 11'!O13</f>
        <v>0</v>
      </c>
      <c r="P13" s="159">
        <f>'APPENDIX 5'!P13+'APPENDIX 6'!P13+'APPENDIX 7'!P13+'APPENDIX 8'!P13+'APPENDIX 9'!P13+'APPENDIX 10'!P13+'APPENDIX 11'!P13</f>
        <v>0</v>
      </c>
      <c r="Q13" s="160">
        <f>'APPENDIX 5'!Q13+'APPENDIX 6'!Q13+'APPENDIX 7'!Q13+'APPENDIX 8'!Q13+'APPENDIX 9'!Q13+'APPENDIX 10'!Q13+'APPENDIX 11'!Q13</f>
        <v>1013933</v>
      </c>
    </row>
    <row r="14" spans="1:17" ht="29.25" customHeight="1" x14ac:dyDescent="0.35">
      <c r="A14" s="157"/>
      <c r="B14" s="6" t="s">
        <v>56</v>
      </c>
      <c r="C14" s="159">
        <f>'APPENDIX 5'!C14+'APPENDIX 6'!C14+'APPENDIX 7'!C14+'APPENDIX 8'!C14+'APPENDIX 9'!C14+'APPENDIX 10'!C14+'APPENDIX 11'!C14</f>
        <v>77722380</v>
      </c>
      <c r="D14" s="69">
        <f>'APPENDIX 5'!D14+'APPENDIX 6'!D14+'APPENDIX 7'!D14+'APPENDIX 8'!D14+'APPENDIX 9'!D14+'APPENDIX 10'!D14+'APPENDIX 11'!D14</f>
        <v>14820301</v>
      </c>
      <c r="E14" s="159">
        <f>'APPENDIX 5'!E14+'APPENDIX 6'!E14+'APPENDIX 7'!E14+'APPENDIX 8'!E14+'APPENDIX 9'!E14+'APPENDIX 10'!E14+'APPENDIX 11'!E14</f>
        <v>14535132</v>
      </c>
      <c r="F14" s="159">
        <f>'APPENDIX 5'!F14+'APPENDIX 6'!F14+'APPENDIX 7'!F14+'APPENDIX 8'!F14+'APPENDIX 9'!F14+'APPENDIX 10'!F14+'APPENDIX 11'!F14</f>
        <v>0</v>
      </c>
      <c r="G14" s="159">
        <f>'APPENDIX 5'!G14+'APPENDIX 6'!G14+'APPENDIX 7'!G14+'APPENDIX 8'!G14+'APPENDIX 9'!G14+'APPENDIX 10'!G14+'APPENDIX 11'!G14</f>
        <v>10909608</v>
      </c>
      <c r="H14" s="159">
        <f>'APPENDIX 5'!H14+'APPENDIX 6'!H14+'APPENDIX 7'!H14+'APPENDIX 8'!H14+'APPENDIX 9'!H14+'APPENDIX 10'!H14+'APPENDIX 11'!H14</f>
        <v>9210327</v>
      </c>
      <c r="I14" s="159">
        <f>'APPENDIX 5'!I14+'APPENDIX 6'!I14+'APPENDIX 7'!I14+'APPENDIX 8'!I14+'APPENDIX 9'!I14+'APPENDIX 10'!I14+'APPENDIX 11'!I14</f>
        <v>252339</v>
      </c>
      <c r="J14" s="159">
        <f>'APPENDIX 5'!J14+'APPENDIX 6'!J14+'APPENDIX 7'!J14+'APPENDIX 8'!J14+'APPENDIX 9'!J14+'APPENDIX 10'!J14+'APPENDIX 11'!J14</f>
        <v>0</v>
      </c>
      <c r="K14" s="159">
        <f>'APPENDIX 5'!K14+'APPENDIX 6'!K14+'APPENDIX 7'!K14+'APPENDIX 8'!K14+'APPENDIX 9'!K14+'APPENDIX 10'!K14+'APPENDIX 11'!K14</f>
        <v>1190740</v>
      </c>
      <c r="L14" s="159">
        <f>'APPENDIX 5'!L14+'APPENDIX 6'!L14+'APPENDIX 7'!L14+'APPENDIX 8'!L14+'APPENDIX 9'!L14+'APPENDIX 10'!L14+'APPENDIX 11'!L14</f>
        <v>716656</v>
      </c>
      <c r="M14" s="159">
        <f>'APPENDIX 5'!M14+'APPENDIX 6'!M14+'APPENDIX 7'!M14+'APPENDIX 8'!M14+'APPENDIX 9'!M14+'APPENDIX 10'!M14+'APPENDIX 11'!M14</f>
        <v>1266118</v>
      </c>
      <c r="N14" s="159">
        <f>'APPENDIX 5'!N14+'APPENDIX 6'!N14+'APPENDIX 7'!N14+'APPENDIX 8'!N14+'APPENDIX 9'!N14+'APPENDIX 10'!N14+'APPENDIX 11'!N14</f>
        <v>8721755</v>
      </c>
      <c r="O14" s="159">
        <f>'APPENDIX 5'!O14+'APPENDIX 6'!O14+'APPENDIX 7'!O14+'APPENDIX 8'!O14+'APPENDIX 9'!O14+'APPENDIX 10'!O14+'APPENDIX 11'!O14</f>
        <v>0</v>
      </c>
      <c r="P14" s="159">
        <f>'APPENDIX 5'!P14+'APPENDIX 6'!P14+'APPENDIX 7'!P14+'APPENDIX 8'!P14+'APPENDIX 9'!P14+'APPENDIX 10'!P14+'APPENDIX 11'!P14</f>
        <v>615000</v>
      </c>
      <c r="Q14" s="160">
        <f>'APPENDIX 5'!Q14+'APPENDIX 6'!Q14+'APPENDIX 7'!Q14+'APPENDIX 8'!Q14+'APPENDIX 9'!Q14+'APPENDIX 10'!Q14+'APPENDIX 11'!Q14</f>
        <v>87728085</v>
      </c>
    </row>
    <row r="15" spans="1:17" ht="29.25" customHeight="1" x14ac:dyDescent="0.35">
      <c r="A15" s="157"/>
      <c r="B15" s="6" t="s">
        <v>57</v>
      </c>
      <c r="C15" s="159">
        <f>'APPENDIX 5'!C15+'APPENDIX 6'!C15+'APPENDIX 7'!C15+'APPENDIX 8'!C15+'APPENDIX 9'!C15+'APPENDIX 10'!C15+'APPENDIX 11'!C15</f>
        <v>74625001</v>
      </c>
      <c r="D15" s="69">
        <f>'APPENDIX 5'!D15+'APPENDIX 6'!D15+'APPENDIX 7'!D15+'APPENDIX 8'!D15+'APPENDIX 9'!D15+'APPENDIX 10'!D15+'APPENDIX 11'!D15</f>
        <v>13313829</v>
      </c>
      <c r="E15" s="159">
        <f>'APPENDIX 5'!E15+'APPENDIX 6'!E15+'APPENDIX 7'!E15+'APPENDIX 8'!E15+'APPENDIX 9'!E15+'APPENDIX 10'!E15+'APPENDIX 11'!E15</f>
        <v>12947132</v>
      </c>
      <c r="F15" s="159">
        <f>'APPENDIX 5'!F15+'APPENDIX 6'!F15+'APPENDIX 7'!F15+'APPENDIX 8'!F15+'APPENDIX 9'!F15+'APPENDIX 10'!F15+'APPENDIX 11'!F15</f>
        <v>0</v>
      </c>
      <c r="G15" s="159">
        <f>'APPENDIX 5'!G15+'APPENDIX 6'!G15+'APPENDIX 7'!G15+'APPENDIX 8'!G15+'APPENDIX 9'!G15+'APPENDIX 10'!G15+'APPENDIX 11'!G15</f>
        <v>11292000</v>
      </c>
      <c r="H15" s="159">
        <f>'APPENDIX 5'!H15+'APPENDIX 6'!H15+'APPENDIX 7'!H15+'APPENDIX 8'!H15+'APPENDIX 9'!H15+'APPENDIX 10'!H15+'APPENDIX 11'!H15</f>
        <v>10812114</v>
      </c>
      <c r="I15" s="159">
        <f>'APPENDIX 5'!I15+'APPENDIX 6'!I15+'APPENDIX 7'!I15+'APPENDIX 8'!I15+'APPENDIX 9'!I15+'APPENDIX 10'!I15+'APPENDIX 11'!I15</f>
        <v>640466</v>
      </c>
      <c r="J15" s="159">
        <f>'APPENDIX 5'!J15+'APPENDIX 6'!J15+'APPENDIX 7'!J15+'APPENDIX 8'!J15+'APPENDIX 9'!J15+'APPENDIX 10'!J15+'APPENDIX 11'!J15</f>
        <v>0</v>
      </c>
      <c r="K15" s="159">
        <f>'APPENDIX 5'!K15+'APPENDIX 6'!K15+'APPENDIX 7'!K15+'APPENDIX 8'!K15+'APPENDIX 9'!K15+'APPENDIX 10'!K15+'APPENDIX 11'!K15</f>
        <v>0</v>
      </c>
      <c r="L15" s="159">
        <f>'APPENDIX 5'!L15+'APPENDIX 6'!L15+'APPENDIX 7'!L15+'APPENDIX 8'!L15+'APPENDIX 9'!L15+'APPENDIX 10'!L15+'APPENDIX 11'!L15</f>
        <v>818010</v>
      </c>
      <c r="M15" s="159">
        <f>'APPENDIX 5'!M15+'APPENDIX 6'!M15+'APPENDIX 7'!M15+'APPENDIX 8'!M15+'APPENDIX 9'!M15+'APPENDIX 10'!M15+'APPENDIX 11'!M15</f>
        <v>871870</v>
      </c>
      <c r="N15" s="159">
        <f>'APPENDIX 5'!N15+'APPENDIX 6'!N15+'APPENDIX 7'!N15+'APPENDIX 8'!N15+'APPENDIX 9'!N15+'APPENDIX 10'!N15+'APPENDIX 11'!N15</f>
        <v>7824549</v>
      </c>
      <c r="O15" s="159">
        <f>'APPENDIX 5'!O15+'APPENDIX 6'!O15+'APPENDIX 7'!O15+'APPENDIX 8'!O15+'APPENDIX 9'!O15+'APPENDIX 10'!O15+'APPENDIX 11'!O15</f>
        <v>71672</v>
      </c>
      <c r="P15" s="159">
        <f>'APPENDIX 5'!P15+'APPENDIX 6'!P15+'APPENDIX 7'!P15+'APPENDIX 8'!P15+'APPENDIX 9'!P15+'APPENDIX 10'!P15+'APPENDIX 11'!P15</f>
        <v>923934</v>
      </c>
      <c r="Q15" s="160">
        <f>'APPENDIX 5'!Q15+'APPENDIX 6'!Q15+'APPENDIX 7'!Q15+'APPENDIX 8'!Q15+'APPENDIX 9'!Q15+'APPENDIX 10'!Q15+'APPENDIX 11'!Q15</f>
        <v>81258618</v>
      </c>
    </row>
    <row r="16" spans="1:17" ht="29.25" customHeight="1" x14ac:dyDescent="0.35">
      <c r="A16" s="157"/>
      <c r="B16" s="6" t="s">
        <v>58</v>
      </c>
      <c r="C16" s="159">
        <f>'APPENDIX 5'!C16+'APPENDIX 6'!C16+'APPENDIX 7'!C16+'APPENDIX 8'!C16+'APPENDIX 9'!C16+'APPENDIX 10'!C16+'APPENDIX 11'!C16</f>
        <v>38206932</v>
      </c>
      <c r="D16" s="69">
        <f>'APPENDIX 5'!D16+'APPENDIX 6'!D16+'APPENDIX 7'!D16+'APPENDIX 8'!D16+'APPENDIX 9'!D16+'APPENDIX 10'!D16+'APPENDIX 11'!D16</f>
        <v>7372207</v>
      </c>
      <c r="E16" s="159">
        <f>'APPENDIX 5'!E16+'APPENDIX 6'!E16+'APPENDIX 7'!E16+'APPENDIX 8'!E16+'APPENDIX 9'!E16+'APPENDIX 10'!E16+'APPENDIX 11'!E16</f>
        <v>7337791</v>
      </c>
      <c r="F16" s="159">
        <f>'APPENDIX 5'!F16+'APPENDIX 6'!F16+'APPENDIX 7'!F16+'APPENDIX 8'!F16+'APPENDIX 9'!F16+'APPENDIX 10'!F16+'APPENDIX 11'!F16</f>
        <v>0</v>
      </c>
      <c r="G16" s="159">
        <f>'APPENDIX 5'!G16+'APPENDIX 6'!G16+'APPENDIX 7'!G16+'APPENDIX 8'!G16+'APPENDIX 9'!G16+'APPENDIX 10'!G16+'APPENDIX 11'!G16</f>
        <v>5503580</v>
      </c>
      <c r="H16" s="159">
        <f>'APPENDIX 5'!H16+'APPENDIX 6'!H16+'APPENDIX 7'!H16+'APPENDIX 8'!H16+'APPENDIX 9'!H16+'APPENDIX 10'!H16+'APPENDIX 11'!H16</f>
        <v>5435841</v>
      </c>
      <c r="I16" s="159">
        <f>'APPENDIX 5'!I16+'APPENDIX 6'!I16+'APPENDIX 7'!I16+'APPENDIX 8'!I16+'APPENDIX 9'!I16+'APPENDIX 10'!I16+'APPENDIX 11'!I16</f>
        <v>0</v>
      </c>
      <c r="J16" s="159">
        <f>'APPENDIX 5'!J16+'APPENDIX 6'!J16+'APPENDIX 7'!J16+'APPENDIX 8'!J16+'APPENDIX 9'!J16+'APPENDIX 10'!J16+'APPENDIX 11'!J16</f>
        <v>0</v>
      </c>
      <c r="K16" s="159">
        <f>'APPENDIX 5'!K16+'APPENDIX 6'!K16+'APPENDIX 7'!K16+'APPENDIX 8'!K16+'APPENDIX 9'!K16+'APPENDIX 10'!K16+'APPENDIX 11'!K16</f>
        <v>0</v>
      </c>
      <c r="L16" s="159">
        <f>'APPENDIX 5'!L16+'APPENDIX 6'!L16+'APPENDIX 7'!L16+'APPENDIX 8'!L16+'APPENDIX 9'!L16+'APPENDIX 10'!L16+'APPENDIX 11'!L16</f>
        <v>196771</v>
      </c>
      <c r="M16" s="69">
        <f>'APPENDIX 5'!M16+'APPENDIX 6'!M16+'APPENDIX 7'!M16+'APPENDIX 8'!M16+'APPENDIX 9'!M16+'APPENDIX 10'!M16+'APPENDIX 11'!M16</f>
        <v>445349</v>
      </c>
      <c r="N16" s="69">
        <f>'APPENDIX 5'!N16+'APPENDIX 6'!N16+'APPENDIX 7'!N16+'APPENDIX 8'!N16+'APPENDIX 9'!N16+'APPENDIX 10'!N16+'APPENDIX 11'!N16</f>
        <v>4863375</v>
      </c>
      <c r="O16" s="159">
        <f>'APPENDIX 5'!O16+'APPENDIX 6'!O16+'APPENDIX 7'!O16+'APPENDIX 8'!O16+'APPENDIX 9'!O16+'APPENDIX 10'!O16+'APPENDIX 11'!O16</f>
        <v>0</v>
      </c>
      <c r="P16" s="159">
        <f>'APPENDIX 5'!P16+'APPENDIX 6'!P16+'APPENDIX 7'!P16+'APPENDIX 8'!P16+'APPENDIX 9'!P16+'APPENDIX 10'!P16+'APPENDIX 11'!P16</f>
        <v>85714</v>
      </c>
      <c r="Q16" s="160">
        <f>'APPENDIX 5'!Q16+'APPENDIX 6'!Q16+'APPENDIX 7'!Q16+'APPENDIX 8'!Q16+'APPENDIX 9'!Q16+'APPENDIX 10'!Q16+'APPENDIX 11'!Q16</f>
        <v>44244421</v>
      </c>
    </row>
    <row r="17" spans="1:19" ht="29.25" customHeight="1" x14ac:dyDescent="0.35">
      <c r="A17" s="157"/>
      <c r="B17" s="6" t="s">
        <v>131</v>
      </c>
      <c r="C17" s="159">
        <f>'APPENDIX 5'!C17+'APPENDIX 6'!C17+'APPENDIX 7'!C17+'APPENDIX 8'!C17+'APPENDIX 9'!C17+'APPENDIX 10'!C17+'APPENDIX 11'!C17</f>
        <v>1058817</v>
      </c>
      <c r="D17" s="69">
        <f>'APPENDIX 5'!D17+'APPENDIX 6'!D17+'APPENDIX 7'!D17+'APPENDIX 8'!D17+'APPENDIX 9'!D17+'APPENDIX 10'!D17+'APPENDIX 11'!D17</f>
        <v>1133397</v>
      </c>
      <c r="E17" s="159">
        <f>'APPENDIX 5'!E17+'APPENDIX 6'!E17+'APPENDIX 7'!E17+'APPENDIX 8'!E17+'APPENDIX 9'!E17+'APPENDIX 10'!E17+'APPENDIX 11'!E17</f>
        <v>1085389</v>
      </c>
      <c r="F17" s="159">
        <f>'APPENDIX 5'!F17+'APPENDIX 6'!F17+'APPENDIX 7'!F17+'APPENDIX 8'!F17+'APPENDIX 9'!F17+'APPENDIX 10'!F17+'APPENDIX 11'!F17</f>
        <v>0</v>
      </c>
      <c r="G17" s="159">
        <f>'APPENDIX 5'!G17+'APPENDIX 6'!G17+'APPENDIX 7'!G17+'APPENDIX 8'!G17+'APPENDIX 9'!G17+'APPENDIX 10'!G17+'APPENDIX 11'!G17</f>
        <v>234661</v>
      </c>
      <c r="H17" s="159">
        <f>'APPENDIX 5'!H17+'APPENDIX 6'!H17+'APPENDIX 7'!H17+'APPENDIX 8'!H17+'APPENDIX 9'!H17+'APPENDIX 10'!H17+'APPENDIX 11'!H17</f>
        <v>153770</v>
      </c>
      <c r="I17" s="159">
        <f>'APPENDIX 5'!I17+'APPENDIX 6'!I17+'APPENDIX 7'!I17+'APPENDIX 8'!I17+'APPENDIX 9'!I17+'APPENDIX 10'!I17+'APPENDIX 11'!I17</f>
        <v>2480</v>
      </c>
      <c r="J17" s="159">
        <f>'APPENDIX 5'!J17+'APPENDIX 6'!J17+'APPENDIX 7'!J17+'APPENDIX 8'!J17+'APPENDIX 9'!J17+'APPENDIX 10'!J17+'APPENDIX 11'!J17</f>
        <v>0</v>
      </c>
      <c r="K17" s="159">
        <f>'APPENDIX 5'!K17+'APPENDIX 6'!K17+'APPENDIX 7'!K17+'APPENDIX 8'!K17+'APPENDIX 9'!K17+'APPENDIX 10'!K17+'APPENDIX 11'!K17</f>
        <v>78411</v>
      </c>
      <c r="L17" s="159">
        <f>'APPENDIX 5'!L17+'APPENDIX 6'!L17+'APPENDIX 7'!L17+'APPENDIX 8'!L17+'APPENDIX 9'!L17+'APPENDIX 10'!L17+'APPENDIX 11'!L17</f>
        <v>32615</v>
      </c>
      <c r="M17" s="159">
        <f>'APPENDIX 5'!M17+'APPENDIX 6'!M17+'APPENDIX 7'!M17+'APPENDIX 8'!M17+'APPENDIX 9'!M17+'APPENDIX 10'!M17+'APPENDIX 11'!M17</f>
        <v>198507</v>
      </c>
      <c r="N17" s="159">
        <f>'APPENDIX 5'!N17+'APPENDIX 6'!N17+'APPENDIX 7'!N17+'APPENDIX 8'!N17+'APPENDIX 9'!N17+'APPENDIX 10'!N17+'APPENDIX 11'!N17</f>
        <v>93149</v>
      </c>
      <c r="O17" s="159">
        <f>'APPENDIX 5'!O17+'APPENDIX 6'!O17+'APPENDIX 7'!O17+'APPENDIX 8'!O17+'APPENDIX 9'!O17+'APPENDIX 10'!O17+'APPENDIX 11'!O17</f>
        <v>0</v>
      </c>
      <c r="P17" s="159">
        <f>'APPENDIX 5'!P17+'APPENDIX 6'!P17+'APPENDIX 7'!P17+'APPENDIX 8'!P17+'APPENDIX 9'!P17+'APPENDIX 10'!P17+'APPENDIX 11'!P17</f>
        <v>0</v>
      </c>
      <c r="Q17" s="160">
        <f>'APPENDIX 5'!Q17+'APPENDIX 6'!Q17+'APPENDIX 7'!Q17+'APPENDIX 8'!Q17+'APPENDIX 9'!Q17+'APPENDIX 10'!Q17+'APPENDIX 11'!Q17</f>
        <v>1771571</v>
      </c>
    </row>
    <row r="18" spans="1:19" ht="29.25" customHeight="1" x14ac:dyDescent="0.35">
      <c r="A18" s="157"/>
      <c r="B18" s="6" t="s">
        <v>253</v>
      </c>
      <c r="C18" s="159">
        <f>'APPENDIX 5'!C18+'APPENDIX 6'!C18+'APPENDIX 7'!C18+'APPENDIX 8'!C18+'APPENDIX 9'!C18+'APPENDIX 10'!C18+'APPENDIX 11'!C18</f>
        <v>206683</v>
      </c>
      <c r="D18" s="69">
        <f>'APPENDIX 5'!D18+'APPENDIX 6'!D18+'APPENDIX 7'!D18+'APPENDIX 8'!D18+'APPENDIX 9'!D18+'APPENDIX 10'!D18+'APPENDIX 11'!D18</f>
        <v>791773</v>
      </c>
      <c r="E18" s="159">
        <f>'APPENDIX 5'!E18+'APPENDIX 6'!E18+'APPENDIX 7'!E18+'APPENDIX 8'!E18+'APPENDIX 9'!E18+'APPENDIX 10'!E18+'APPENDIX 11'!E18</f>
        <v>791773</v>
      </c>
      <c r="F18" s="159">
        <f>'APPENDIX 5'!F18+'APPENDIX 6'!F18+'APPENDIX 7'!F18+'APPENDIX 8'!F18+'APPENDIX 9'!F18+'APPENDIX 10'!F18+'APPENDIX 11'!F18</f>
        <v>0</v>
      </c>
      <c r="G18" s="159">
        <f>'APPENDIX 5'!G18+'APPENDIX 6'!G18+'APPENDIX 7'!G18+'APPENDIX 8'!G18+'APPENDIX 9'!G18+'APPENDIX 10'!G18+'APPENDIX 11'!G18</f>
        <v>18773</v>
      </c>
      <c r="H18" s="159">
        <f>'APPENDIX 5'!H18+'APPENDIX 6'!H18+'APPENDIX 7'!H18+'APPENDIX 8'!H18+'APPENDIX 9'!H18+'APPENDIX 10'!H18+'APPENDIX 11'!H18</f>
        <v>444690</v>
      </c>
      <c r="I18" s="159">
        <f>'APPENDIX 5'!I18+'APPENDIX 6'!I18+'APPENDIX 7'!I18+'APPENDIX 8'!I18+'APPENDIX 9'!I18+'APPENDIX 10'!I18+'APPENDIX 11'!I18</f>
        <v>0</v>
      </c>
      <c r="J18" s="159">
        <f>'APPENDIX 5'!J18+'APPENDIX 6'!J18+'APPENDIX 7'!J18+'APPENDIX 8'!J18+'APPENDIX 9'!J18+'APPENDIX 10'!J18+'APPENDIX 11'!J18</f>
        <v>0</v>
      </c>
      <c r="K18" s="159">
        <f>'APPENDIX 5'!K18+'APPENDIX 6'!K18+'APPENDIX 7'!K18+'APPENDIX 8'!K18+'APPENDIX 9'!K18+'APPENDIX 10'!K18+'APPENDIX 11'!K18</f>
        <v>0</v>
      </c>
      <c r="L18" s="159">
        <f>'APPENDIX 5'!L18+'APPENDIX 6'!L18+'APPENDIX 7'!L18+'APPENDIX 8'!L18+'APPENDIX 9'!L18+'APPENDIX 10'!L18+'APPENDIX 11'!L18</f>
        <v>0</v>
      </c>
      <c r="M18" s="159">
        <f>'APPENDIX 5'!M18+'APPENDIX 6'!M18+'APPENDIX 7'!M18+'APPENDIX 8'!M18+'APPENDIX 9'!M18+'APPENDIX 10'!M18+'APPENDIX 11'!M18</f>
        <v>32743</v>
      </c>
      <c r="N18" s="159">
        <f>'APPENDIX 5'!N18+'APPENDIX 6'!N18+'APPENDIX 7'!N18+'APPENDIX 8'!N18+'APPENDIX 9'!N18+'APPENDIX 10'!N18+'APPENDIX 11'!N18</f>
        <v>0</v>
      </c>
      <c r="O18" s="159">
        <f>'APPENDIX 5'!O18+'APPENDIX 6'!O18+'APPENDIX 7'!O18+'APPENDIX 8'!O18+'APPENDIX 9'!O18+'APPENDIX 10'!O18+'APPENDIX 11'!O18</f>
        <v>0</v>
      </c>
      <c r="P18" s="159">
        <f>'APPENDIX 5'!P18+'APPENDIX 6'!P18+'APPENDIX 7'!P18+'APPENDIX 8'!P18+'APPENDIX 9'!P18+'APPENDIX 10'!P18+'APPENDIX 11'!P18</f>
        <v>60995</v>
      </c>
      <c r="Q18" s="160">
        <f>'APPENDIX 5'!Q18+'APPENDIX 6'!Q18+'APPENDIX 7'!Q18+'APPENDIX 8'!Q18+'APPENDIX 9'!Q18+'APPENDIX 10'!Q18+'APPENDIX 11'!Q18</f>
        <v>460028</v>
      </c>
    </row>
    <row r="19" spans="1:19" ht="29.25" customHeight="1" x14ac:dyDescent="0.35">
      <c r="A19" s="157"/>
      <c r="B19" s="6" t="s">
        <v>136</v>
      </c>
      <c r="C19" s="159">
        <f>'APPENDIX 5'!C19+'APPENDIX 6'!C19+'APPENDIX 7'!C19+'APPENDIX 8'!C19+'APPENDIX 9'!C19+'APPENDIX 10'!C19+'APPENDIX 11'!C19</f>
        <v>22644880</v>
      </c>
      <c r="D19" s="69">
        <f>'APPENDIX 5'!D19+'APPENDIX 6'!D19+'APPENDIX 7'!D19+'APPENDIX 8'!D19+'APPENDIX 9'!D19+'APPENDIX 10'!D19+'APPENDIX 11'!D19</f>
        <v>5069693</v>
      </c>
      <c r="E19" s="159">
        <f>'APPENDIX 5'!E19+'APPENDIX 6'!E19+'APPENDIX 7'!E19+'APPENDIX 8'!E19+'APPENDIX 9'!E19+'APPENDIX 10'!E19+'APPENDIX 11'!E19</f>
        <v>4869163</v>
      </c>
      <c r="F19" s="159">
        <f>'APPENDIX 5'!F19+'APPENDIX 6'!F19+'APPENDIX 7'!F19+'APPENDIX 8'!F19+'APPENDIX 9'!F19+'APPENDIX 10'!F19+'APPENDIX 11'!F19</f>
        <v>0</v>
      </c>
      <c r="G19" s="159">
        <f>'APPENDIX 5'!G19+'APPENDIX 6'!G19+'APPENDIX 7'!G19+'APPENDIX 8'!G19+'APPENDIX 9'!G19+'APPENDIX 10'!G19+'APPENDIX 11'!G19</f>
        <v>4746438</v>
      </c>
      <c r="H19" s="159">
        <f>'APPENDIX 5'!H19+'APPENDIX 6'!H19+'APPENDIX 7'!H19+'APPENDIX 8'!H19+'APPENDIX 9'!H19+'APPENDIX 10'!H19+'APPENDIX 11'!H19</f>
        <v>4658607</v>
      </c>
      <c r="I19" s="159">
        <f>'APPENDIX 5'!I19+'APPENDIX 6'!I19+'APPENDIX 7'!I19+'APPENDIX 8'!I19+'APPENDIX 9'!I19+'APPENDIX 10'!I19+'APPENDIX 11'!I19</f>
        <v>0</v>
      </c>
      <c r="J19" s="159">
        <f>'APPENDIX 5'!J19+'APPENDIX 6'!J19+'APPENDIX 7'!J19+'APPENDIX 8'!J19+'APPENDIX 9'!J19+'APPENDIX 10'!J19+'APPENDIX 11'!J19</f>
        <v>0</v>
      </c>
      <c r="K19" s="159">
        <f>'APPENDIX 5'!K19+'APPENDIX 6'!K19+'APPENDIX 7'!K19+'APPENDIX 8'!K19+'APPENDIX 9'!K19+'APPENDIX 10'!K19+'APPENDIX 11'!K19</f>
        <v>0</v>
      </c>
      <c r="L19" s="159">
        <f>'APPENDIX 5'!L19+'APPENDIX 6'!L19+'APPENDIX 7'!L19+'APPENDIX 8'!L19+'APPENDIX 9'!L19+'APPENDIX 10'!L19+'APPENDIX 11'!L19</f>
        <v>300191</v>
      </c>
      <c r="M19" s="159">
        <f>'APPENDIX 5'!M19+'APPENDIX 6'!M19+'APPENDIX 7'!M19+'APPENDIX 8'!M19+'APPENDIX 9'!M19+'APPENDIX 10'!M19+'APPENDIX 11'!M19</f>
        <v>1177193</v>
      </c>
      <c r="N19" s="159">
        <f>'APPENDIX 5'!N19+'APPENDIX 6'!N19+'APPENDIX 7'!N19+'APPENDIX 8'!N19+'APPENDIX 9'!N19+'APPENDIX 10'!N19+'APPENDIX 11'!N19</f>
        <v>1435251</v>
      </c>
      <c r="O19" s="159">
        <f>'APPENDIX 5'!O19+'APPENDIX 6'!O19+'APPENDIX 7'!O19+'APPENDIX 8'!O19+'APPENDIX 9'!O19+'APPENDIX 10'!O19+'APPENDIX 11'!O19</f>
        <v>0</v>
      </c>
      <c r="P19" s="159">
        <f>'APPENDIX 5'!P19+'APPENDIX 6'!P19+'APPENDIX 7'!P19+'APPENDIX 8'!P19+'APPENDIX 9'!P19+'APPENDIX 10'!P19+'APPENDIX 11'!P19</f>
        <v>0</v>
      </c>
      <c r="Q19" s="160">
        <f>'APPENDIX 5'!Q19+'APPENDIX 6'!Q19+'APPENDIX 7'!Q19+'APPENDIX 8'!Q19+'APPENDIX 9'!Q19+'APPENDIX 10'!Q19+'APPENDIX 11'!Q19</f>
        <v>22813303</v>
      </c>
    </row>
    <row r="20" spans="1:19" ht="29.25" customHeight="1" x14ac:dyDescent="0.35">
      <c r="A20" s="157"/>
      <c r="B20" s="6" t="s">
        <v>35</v>
      </c>
      <c r="C20" s="159">
        <f>'APPENDIX 5'!C20+'APPENDIX 6'!C20+'APPENDIX 7'!C20+'APPENDIX 8'!C20+'APPENDIX 9'!C20+'APPENDIX 10'!C20+'APPENDIX 11'!C20</f>
        <v>13905046</v>
      </c>
      <c r="D20" s="69">
        <f>'APPENDIX 5'!D20+'APPENDIX 6'!D20+'APPENDIX 7'!D20+'APPENDIX 8'!D20+'APPENDIX 9'!D20+'APPENDIX 10'!D20+'APPENDIX 11'!D20</f>
        <v>3971901</v>
      </c>
      <c r="E20" s="159">
        <f>'APPENDIX 5'!E20+'APPENDIX 6'!E20+'APPENDIX 7'!E20+'APPENDIX 8'!E20+'APPENDIX 9'!E20+'APPENDIX 10'!E20+'APPENDIX 11'!E20</f>
        <v>3887486</v>
      </c>
      <c r="F20" s="159">
        <f>'APPENDIX 5'!F20+'APPENDIX 6'!F20+'APPENDIX 7'!F20+'APPENDIX 8'!F20+'APPENDIX 9'!F20+'APPENDIX 10'!F20+'APPENDIX 11'!F20</f>
        <v>0</v>
      </c>
      <c r="G20" s="159">
        <f>'APPENDIX 5'!G20+'APPENDIX 6'!G20+'APPENDIX 7'!G20+'APPENDIX 8'!G20+'APPENDIX 9'!G20+'APPENDIX 10'!G20+'APPENDIX 11'!G20</f>
        <v>2454786</v>
      </c>
      <c r="H20" s="159">
        <f>'APPENDIX 5'!H20+'APPENDIX 6'!H20+'APPENDIX 7'!H20+'APPENDIX 8'!H20+'APPENDIX 9'!H20+'APPENDIX 10'!H20+'APPENDIX 11'!H20</f>
        <v>1663894</v>
      </c>
      <c r="I20" s="159">
        <f>'APPENDIX 5'!I20+'APPENDIX 6'!I20+'APPENDIX 7'!I20+'APPENDIX 8'!I20+'APPENDIX 9'!I20+'APPENDIX 10'!I20+'APPENDIX 11'!I20</f>
        <v>38919</v>
      </c>
      <c r="J20" s="159">
        <f>'APPENDIX 5'!J20+'APPENDIX 6'!J20+'APPENDIX 7'!J20+'APPENDIX 8'!J20+'APPENDIX 9'!J20+'APPENDIX 10'!J20+'APPENDIX 11'!J20</f>
        <v>0</v>
      </c>
      <c r="K20" s="159">
        <f>'APPENDIX 5'!K20+'APPENDIX 6'!K20+'APPENDIX 7'!K20+'APPENDIX 8'!K20+'APPENDIX 9'!K20+'APPENDIX 10'!K20+'APPENDIX 11'!K20</f>
        <v>680203</v>
      </c>
      <c r="L20" s="159">
        <f>'APPENDIX 5'!L20+'APPENDIX 6'!L20+'APPENDIX 7'!L20+'APPENDIX 8'!L20+'APPENDIX 9'!L20+'APPENDIX 10'!L20+'APPENDIX 11'!L20</f>
        <v>277037</v>
      </c>
      <c r="M20" s="159">
        <f>'APPENDIX 5'!M20+'APPENDIX 6'!M20+'APPENDIX 7'!M20+'APPENDIX 8'!M20+'APPENDIX 9'!M20+'APPENDIX 10'!M20+'APPENDIX 11'!M20</f>
        <v>696844</v>
      </c>
      <c r="N20" s="159">
        <f>'APPENDIX 5'!N20+'APPENDIX 6'!N20+'APPENDIX 7'!N20+'APPENDIX 8'!N20+'APPENDIX 9'!N20+'APPENDIX 10'!N20+'APPENDIX 11'!N20</f>
        <v>703173</v>
      </c>
      <c r="O20" s="159">
        <f>'APPENDIX 5'!O20+'APPENDIX 6'!O20+'APPENDIX 7'!O20+'APPENDIX 8'!O20+'APPENDIX 9'!O20+'APPENDIX 10'!O20+'APPENDIX 11'!O20</f>
        <v>0</v>
      </c>
      <c r="P20" s="159">
        <f>'APPENDIX 5'!P20+'APPENDIX 6'!P20+'APPENDIX 7'!P20+'APPENDIX 8'!P20+'APPENDIX 9'!P20+'APPENDIX 10'!P20+'APPENDIX 11'!P20</f>
        <v>0</v>
      </c>
      <c r="Q20" s="160">
        <f>'APPENDIX 5'!Q20+'APPENDIX 6'!Q20+'APPENDIX 7'!Q20+'APPENDIX 8'!Q20+'APPENDIX 9'!Q20+'APPENDIX 10'!Q20+'APPENDIX 11'!Q20</f>
        <v>15138808</v>
      </c>
    </row>
    <row r="21" spans="1:19" ht="29.25" customHeight="1" x14ac:dyDescent="0.35">
      <c r="A21" s="157"/>
      <c r="B21" s="152" t="s">
        <v>191</v>
      </c>
      <c r="C21" s="159">
        <f>'APPENDIX 5'!C21+'APPENDIX 6'!C21+'APPENDIX 7'!C21+'APPENDIX 8'!C21+'APPENDIX 9'!C21+'APPENDIX 10'!C21+'APPENDIX 11'!C21</f>
        <v>1372731</v>
      </c>
      <c r="D21" s="69">
        <f>'APPENDIX 5'!D21+'APPENDIX 6'!D21+'APPENDIX 7'!D21+'APPENDIX 8'!D21+'APPENDIX 9'!D21+'APPENDIX 10'!D21+'APPENDIX 11'!D21</f>
        <v>336539</v>
      </c>
      <c r="E21" s="159">
        <f>'APPENDIX 5'!E21+'APPENDIX 6'!E21+'APPENDIX 7'!E21+'APPENDIX 8'!E21+'APPENDIX 9'!E21+'APPENDIX 10'!E21+'APPENDIX 11'!E21</f>
        <v>207475</v>
      </c>
      <c r="F21" s="159">
        <f>'APPENDIX 5'!F21+'APPENDIX 6'!F21+'APPENDIX 7'!F21+'APPENDIX 8'!F21+'APPENDIX 9'!F21+'APPENDIX 10'!F21+'APPENDIX 11'!F21</f>
        <v>-8017</v>
      </c>
      <c r="G21" s="159">
        <f>'APPENDIX 5'!G21+'APPENDIX 6'!G21+'APPENDIX 7'!G21+'APPENDIX 8'!G21+'APPENDIX 9'!G21+'APPENDIX 10'!G21+'APPENDIX 11'!G21</f>
        <v>194490</v>
      </c>
      <c r="H21" s="159">
        <f>'APPENDIX 5'!H21+'APPENDIX 6'!H21+'APPENDIX 7'!H21+'APPENDIX 8'!H21+'APPENDIX 9'!H21+'APPENDIX 10'!H21+'APPENDIX 11'!H21</f>
        <v>194490</v>
      </c>
      <c r="I21" s="159">
        <f>'APPENDIX 5'!I21+'APPENDIX 6'!I21+'APPENDIX 7'!I21+'APPENDIX 8'!I21+'APPENDIX 9'!I21+'APPENDIX 10'!I21+'APPENDIX 11'!I21</f>
        <v>13324</v>
      </c>
      <c r="J21" s="159">
        <f>'APPENDIX 5'!J21+'APPENDIX 6'!J21+'APPENDIX 7'!J21+'APPENDIX 8'!J21+'APPENDIX 9'!J21+'APPENDIX 10'!J21+'APPENDIX 11'!J21</f>
        <v>0</v>
      </c>
      <c r="K21" s="159">
        <f>'APPENDIX 5'!K21+'APPENDIX 6'!K21+'APPENDIX 7'!K21+'APPENDIX 8'!K21+'APPENDIX 9'!K21+'APPENDIX 10'!K21+'APPENDIX 11'!K21</f>
        <v>0</v>
      </c>
      <c r="L21" s="159">
        <f>'APPENDIX 5'!L21+'APPENDIX 6'!L21+'APPENDIX 7'!L21+'APPENDIX 8'!L21+'APPENDIX 9'!L21+'APPENDIX 10'!L21+'APPENDIX 11'!L21</f>
        <v>-11831</v>
      </c>
      <c r="M21" s="159">
        <f>'APPENDIX 5'!M21+'APPENDIX 6'!M21+'APPENDIX 7'!M21+'APPENDIX 8'!M21+'APPENDIX 9'!M21+'APPENDIX 10'!M21+'APPENDIX 11'!M21</f>
        <v>165558</v>
      </c>
      <c r="N21" s="159">
        <f>'APPENDIX 5'!N21+'APPENDIX 6'!N21+'APPENDIX 7'!N21+'APPENDIX 8'!N21+'APPENDIX 9'!N21+'APPENDIX 10'!N21+'APPENDIX 11'!N21</f>
        <v>119097</v>
      </c>
      <c r="O21" s="159">
        <f>'APPENDIX 5'!O21+'APPENDIX 6'!O21+'APPENDIX 7'!O21+'APPENDIX 8'!O21+'APPENDIX 9'!O21+'APPENDIX 10'!O21+'APPENDIX 11'!O21</f>
        <v>0</v>
      </c>
      <c r="P21" s="159">
        <f>'APPENDIX 5'!P21+'APPENDIX 6'!P21+'APPENDIX 7'!P21+'APPENDIX 8'!P21+'APPENDIX 9'!P21+'APPENDIX 10'!P21+'APPENDIX 11'!P21</f>
        <v>9660</v>
      </c>
      <c r="Q21" s="160">
        <f>'APPENDIX 5'!Q21+'APPENDIX 6'!Q21+'APPENDIX 7'!Q21+'APPENDIX 8'!Q21+'APPENDIX 9'!Q21+'APPENDIX 10'!Q21+'APPENDIX 11'!Q21</f>
        <v>1320086</v>
      </c>
    </row>
    <row r="22" spans="1:19" ht="29.25" customHeight="1" x14ac:dyDescent="0.35">
      <c r="A22" s="157"/>
      <c r="B22" s="6" t="s">
        <v>59</v>
      </c>
      <c r="C22" s="159">
        <f>'APPENDIX 5'!C22+'APPENDIX 6'!C22+'APPENDIX 7'!C22+'APPENDIX 8'!C22+'APPENDIX 9'!C22+'APPENDIX 10'!C22+'APPENDIX 11'!C22</f>
        <v>11837078</v>
      </c>
      <c r="D22" s="69">
        <f>'APPENDIX 5'!D22+'APPENDIX 6'!D22+'APPENDIX 7'!D22+'APPENDIX 8'!D22+'APPENDIX 9'!D22+'APPENDIX 10'!D22+'APPENDIX 11'!D22</f>
        <v>2211260</v>
      </c>
      <c r="E22" s="159">
        <f>'APPENDIX 5'!E22+'APPENDIX 6'!E22+'APPENDIX 7'!E22+'APPENDIX 8'!E22+'APPENDIX 9'!E22+'APPENDIX 10'!E22+'APPENDIX 11'!E22</f>
        <v>2022172</v>
      </c>
      <c r="F22" s="159">
        <f>'APPENDIX 5'!F22+'APPENDIX 6'!F22+'APPENDIX 7'!F22+'APPENDIX 8'!F22+'APPENDIX 9'!F22+'APPENDIX 10'!F22+'APPENDIX 11'!F22</f>
        <v>430927</v>
      </c>
      <c r="G22" s="159">
        <f>'APPENDIX 5'!G22+'APPENDIX 6'!G22+'APPENDIX 7'!G22+'APPENDIX 8'!G22+'APPENDIX 9'!G22+'APPENDIX 10'!G22+'APPENDIX 11'!G22</f>
        <v>2599215</v>
      </c>
      <c r="H22" s="159">
        <f>'APPENDIX 5'!H22+'APPENDIX 6'!H22+'APPENDIX 7'!H22+'APPENDIX 8'!H22+'APPENDIX 9'!H22+'APPENDIX 10'!H22+'APPENDIX 11'!H22</f>
        <v>932192</v>
      </c>
      <c r="I22" s="159">
        <f>'APPENDIX 5'!I22+'APPENDIX 6'!I22+'APPENDIX 7'!I22+'APPENDIX 8'!I22+'APPENDIX 9'!I22+'APPENDIX 10'!I22+'APPENDIX 11'!I22</f>
        <v>1606857</v>
      </c>
      <c r="J22" s="159">
        <f>'APPENDIX 5'!J22+'APPENDIX 6'!J22+'APPENDIX 7'!J22+'APPENDIX 8'!J22+'APPENDIX 9'!J22+'APPENDIX 10'!J22+'APPENDIX 11'!J22</f>
        <v>0</v>
      </c>
      <c r="K22" s="159">
        <f>'APPENDIX 5'!K22+'APPENDIX 6'!K22+'APPENDIX 7'!K22+'APPENDIX 8'!K22+'APPENDIX 9'!K22+'APPENDIX 10'!K22+'APPENDIX 11'!K22</f>
        <v>1123</v>
      </c>
      <c r="L22" s="159">
        <f>'APPENDIX 5'!L22+'APPENDIX 6'!L22+'APPENDIX 7'!L22+'APPENDIX 8'!L22+'APPENDIX 9'!L22+'APPENDIX 10'!L22+'APPENDIX 11'!L22</f>
        <v>277088</v>
      </c>
      <c r="M22" s="159">
        <f>'APPENDIX 5'!M22+'APPENDIX 6'!M22+'APPENDIX 7'!M22+'APPENDIX 8'!M22+'APPENDIX 9'!M22+'APPENDIX 10'!M22+'APPENDIX 11'!M22</f>
        <v>896662</v>
      </c>
      <c r="N22" s="159">
        <f>'APPENDIX 5'!N22+'APPENDIX 6'!N22+'APPENDIX 7'!N22+'APPENDIX 8'!N22+'APPENDIX 9'!N22+'APPENDIX 10'!N22+'APPENDIX 11'!N22</f>
        <v>-190589</v>
      </c>
      <c r="O22" s="159">
        <f>'APPENDIX 5'!O22+'APPENDIX 6'!O22+'APPENDIX 7'!O22+'APPENDIX 8'!O22+'APPENDIX 9'!O22+'APPENDIX 10'!O22+'APPENDIX 11'!O22</f>
        <v>52244</v>
      </c>
      <c r="P22" s="159">
        <f>'APPENDIX 5'!P22+'APPENDIX 6'!P22+'APPENDIX 7'!P22+'APPENDIX 8'!P22+'APPENDIX 9'!P22+'APPENDIX 10'!P22+'APPENDIX 11'!P22</f>
        <v>-537395</v>
      </c>
      <c r="Q22" s="160">
        <f>'APPENDIX 5'!Q22+'APPENDIX 6'!Q22+'APPENDIX 7'!Q22+'APPENDIX 8'!Q22+'APPENDIX 9'!Q22+'APPENDIX 10'!Q22+'APPENDIX 11'!Q22</f>
        <v>10870817</v>
      </c>
    </row>
    <row r="23" spans="1:19" ht="29.25" customHeight="1" x14ac:dyDescent="0.35">
      <c r="A23" s="157"/>
      <c r="B23" s="6" t="s">
        <v>60</v>
      </c>
      <c r="C23" s="159">
        <f>'APPENDIX 5'!C23+'APPENDIX 6'!C23+'APPENDIX 7'!C23+'APPENDIX 8'!C23+'APPENDIX 9'!C23+'APPENDIX 10'!C23+'APPENDIX 11'!C23</f>
        <v>3878481</v>
      </c>
      <c r="D23" s="159">
        <f>'APPENDIX 5'!D23+'APPENDIX 6'!D23+'APPENDIX 7'!D23+'APPENDIX 8'!D23+'APPENDIX 9'!D23+'APPENDIX 10'!D23+'APPENDIX 11'!D23</f>
        <v>4119744</v>
      </c>
      <c r="E23" s="159">
        <f>'APPENDIX 5'!E23+'APPENDIX 6'!E23+'APPENDIX 7'!E23+'APPENDIX 8'!E23+'APPENDIX 9'!E23+'APPENDIX 10'!E23+'APPENDIX 11'!E23</f>
        <v>3185445</v>
      </c>
      <c r="F23" s="159">
        <f>'APPENDIX 5'!F23+'APPENDIX 6'!F23+'APPENDIX 7'!F23+'APPENDIX 8'!F23+'APPENDIX 9'!F23+'APPENDIX 10'!F23+'APPENDIX 11'!F23</f>
        <v>0</v>
      </c>
      <c r="G23" s="159">
        <f>'APPENDIX 5'!G23+'APPENDIX 6'!G23+'APPENDIX 7'!G23+'APPENDIX 8'!G23+'APPENDIX 9'!G23+'APPENDIX 10'!G23+'APPENDIX 11'!G23</f>
        <v>2170420</v>
      </c>
      <c r="H23" s="159">
        <f>'APPENDIX 5'!H23+'APPENDIX 6'!H23+'APPENDIX 7'!H23+'APPENDIX 8'!H23+'APPENDIX 9'!H23+'APPENDIX 10'!H23+'APPENDIX 11'!H23</f>
        <v>2076266</v>
      </c>
      <c r="I23" s="159">
        <f>'APPENDIX 5'!I23+'APPENDIX 6'!I23+'APPENDIX 7'!I23+'APPENDIX 8'!I23+'APPENDIX 9'!I23+'APPENDIX 10'!I23+'APPENDIX 11'!I23</f>
        <v>50214</v>
      </c>
      <c r="J23" s="159">
        <f>'APPENDIX 5'!J23+'APPENDIX 6'!J23+'APPENDIX 7'!J23+'APPENDIX 8'!J23+'APPENDIX 9'!J23+'APPENDIX 10'!J23+'APPENDIX 11'!J23</f>
        <v>30599</v>
      </c>
      <c r="K23" s="159">
        <f>'APPENDIX 5'!K23+'APPENDIX 6'!K23+'APPENDIX 7'!K23+'APPENDIX 8'!K23+'APPENDIX 9'!K23+'APPENDIX 10'!K23+'APPENDIX 11'!K23</f>
        <v>26317</v>
      </c>
      <c r="L23" s="159">
        <f>'APPENDIX 5'!L23+'APPENDIX 6'!L23+'APPENDIX 7'!L23+'APPENDIX 8'!L23+'APPENDIX 9'!L23+'APPENDIX 10'!L23+'APPENDIX 11'!L23</f>
        <v>517501</v>
      </c>
      <c r="M23" s="159">
        <f>'APPENDIX 5'!M23+'APPENDIX 6'!M23+'APPENDIX 7'!M23+'APPENDIX 8'!M23+'APPENDIX 9'!M23+'APPENDIX 10'!M23+'APPENDIX 11'!M23</f>
        <v>486668</v>
      </c>
      <c r="N23" s="159">
        <f>'APPENDIX 5'!N23+'APPENDIX 6'!N23+'APPENDIX 7'!N23+'APPENDIX 8'!N23+'APPENDIX 9'!N23+'APPENDIX 10'!N23+'APPENDIX 11'!N23</f>
        <v>134697</v>
      </c>
      <c r="O23" s="159">
        <f>'APPENDIX 5'!O23+'APPENDIX 6'!O23+'APPENDIX 7'!O23+'APPENDIX 8'!O23+'APPENDIX 9'!O23+'APPENDIX 10'!O23+'APPENDIX 11'!O23</f>
        <v>0</v>
      </c>
      <c r="P23" s="159">
        <f>'APPENDIX 5'!P23+'APPENDIX 6'!P23+'APPENDIX 7'!P23+'APPENDIX 8'!P23+'APPENDIX 9'!P23+'APPENDIX 10'!P23+'APPENDIX 11'!P23</f>
        <v>0</v>
      </c>
      <c r="Q23" s="160">
        <f>'APPENDIX 5'!Q23+'APPENDIX 6'!Q23+'APPENDIX 7'!Q23+'APPENDIX 8'!Q23+'APPENDIX 9'!Q23+'APPENDIX 10'!Q23+'APPENDIX 11'!Q23</f>
        <v>4011056</v>
      </c>
    </row>
    <row r="24" spans="1:19" ht="29.25" customHeight="1" x14ac:dyDescent="0.35">
      <c r="A24" s="157"/>
      <c r="B24" s="6" t="s">
        <v>134</v>
      </c>
      <c r="C24" s="159">
        <f>'APPENDIX 5'!C24+'APPENDIX 6'!C24+'APPENDIX 7'!C24+'APPENDIX 8'!C24+'APPENDIX 9'!C24+'APPENDIX 10'!C24+'APPENDIX 11'!C24</f>
        <v>595539</v>
      </c>
      <c r="D24" s="159">
        <f>'APPENDIX 5'!D24+'APPENDIX 6'!D24+'APPENDIX 7'!D24+'APPENDIX 8'!D24+'APPENDIX 9'!D24+'APPENDIX 10'!D24+'APPENDIX 11'!D24</f>
        <v>777476</v>
      </c>
      <c r="E24" s="159">
        <f>'APPENDIX 5'!E24+'APPENDIX 6'!E24+'APPENDIX 7'!E24+'APPENDIX 8'!E24+'APPENDIX 9'!E24+'APPENDIX 10'!E24+'APPENDIX 11'!E24</f>
        <v>691069</v>
      </c>
      <c r="F24" s="159">
        <f>'APPENDIX 5'!F24+'APPENDIX 6'!F24+'APPENDIX 7'!F24+'APPENDIX 8'!F24+'APPENDIX 9'!F24+'APPENDIX 10'!F24+'APPENDIX 11'!F24</f>
        <v>27656</v>
      </c>
      <c r="G24" s="159">
        <f>'APPENDIX 5'!G24+'APPENDIX 6'!G24+'APPENDIX 7'!G24+'APPENDIX 8'!G24+'APPENDIX 9'!G24+'APPENDIX 10'!G24+'APPENDIX 11'!G24</f>
        <v>247191</v>
      </c>
      <c r="H24" s="159">
        <f>'APPENDIX 5'!H24+'APPENDIX 6'!H24+'APPENDIX 7'!H24+'APPENDIX 8'!H24+'APPENDIX 9'!H24+'APPENDIX 10'!H24+'APPENDIX 11'!H24</f>
        <v>240972</v>
      </c>
      <c r="I24" s="159">
        <f>'APPENDIX 5'!I24+'APPENDIX 6'!I24+'APPENDIX 7'!I24+'APPENDIX 8'!I24+'APPENDIX 9'!I24+'APPENDIX 10'!I24+'APPENDIX 11'!I24</f>
        <v>3879</v>
      </c>
      <c r="J24" s="159">
        <f>'APPENDIX 5'!J24+'APPENDIX 6'!J24+'APPENDIX 7'!J24+'APPENDIX 8'!J24+'APPENDIX 9'!J24+'APPENDIX 10'!J24+'APPENDIX 11'!J24</f>
        <v>224</v>
      </c>
      <c r="K24" s="159">
        <f>'APPENDIX 5'!K24+'APPENDIX 6'!K24+'APPENDIX 7'!K24+'APPENDIX 8'!K24+'APPENDIX 9'!K24+'APPENDIX 10'!K24+'APPENDIX 11'!K24</f>
        <v>0</v>
      </c>
      <c r="L24" s="159">
        <f>'APPENDIX 5'!L24+'APPENDIX 6'!L24+'APPENDIX 7'!L24+'APPENDIX 8'!L24+'APPENDIX 9'!L24+'APPENDIX 10'!L24+'APPENDIX 11'!L24</f>
        <v>102644</v>
      </c>
      <c r="M24" s="159">
        <f>'APPENDIX 5'!M24+'APPENDIX 6'!M24+'APPENDIX 7'!M24+'APPENDIX 8'!M24+'APPENDIX 9'!M24+'APPENDIX 10'!M24+'APPENDIX 11'!M24</f>
        <v>339516</v>
      </c>
      <c r="N24" s="159">
        <f>'APPENDIX 5'!N24+'APPENDIX 6'!N24+'APPENDIX 7'!N24+'APPENDIX 8'!N24+'APPENDIX 9'!N24+'APPENDIX 10'!N24+'APPENDIX 11'!N24</f>
        <v>108109</v>
      </c>
      <c r="O24" s="159">
        <f>'APPENDIX 5'!O24+'APPENDIX 6'!O24+'APPENDIX 7'!O24+'APPENDIX 8'!O24+'APPENDIX 9'!O24+'APPENDIX 10'!O24+'APPENDIX 11'!O24</f>
        <v>3792</v>
      </c>
      <c r="P24" s="159">
        <f>'APPENDIX 5'!P24+'APPENDIX 6'!P24+'APPENDIX 7'!P24+'APPENDIX 8'!P24+'APPENDIX 9'!P24+'APPENDIX 10'!P24+'APPENDIX 11'!P24</f>
        <v>0</v>
      </c>
      <c r="Q24" s="160">
        <f>'APPENDIX 5'!Q24+'APPENDIX 6'!Q24+'APPENDIX 7'!Q24+'APPENDIX 8'!Q24+'APPENDIX 9'!Q24+'APPENDIX 10'!Q24+'APPENDIX 11'!Q24</f>
        <v>731347</v>
      </c>
    </row>
    <row r="25" spans="1:19" ht="29.25" customHeight="1" x14ac:dyDescent="0.35">
      <c r="A25" s="157"/>
      <c r="B25" s="6" t="s">
        <v>135</v>
      </c>
      <c r="C25" s="159">
        <f>'APPENDIX 5'!C25+'APPENDIX 6'!C25+'APPENDIX 7'!C25+'APPENDIX 8'!C25+'APPENDIX 9'!C25+'APPENDIX 10'!C25+'APPENDIX 11'!C25</f>
        <v>375437</v>
      </c>
      <c r="D25" s="159">
        <f>'APPENDIX 5'!D25+'APPENDIX 6'!D25+'APPENDIX 7'!D25+'APPENDIX 8'!D25+'APPENDIX 9'!D25+'APPENDIX 10'!D25+'APPENDIX 11'!D25</f>
        <v>28832</v>
      </c>
      <c r="E25" s="159">
        <f>'APPENDIX 5'!E25+'APPENDIX 6'!E25+'APPENDIX 7'!E25+'APPENDIX 8'!E25+'APPENDIX 9'!E25+'APPENDIX 10'!E25+'APPENDIX 11'!E25</f>
        <v>27426</v>
      </c>
      <c r="F25" s="159">
        <f>'APPENDIX 5'!F25+'APPENDIX 6'!F25+'APPENDIX 7'!F25+'APPENDIX 8'!F25+'APPENDIX 9'!F25+'APPENDIX 10'!F25+'APPENDIX 11'!F25</f>
        <v>0</v>
      </c>
      <c r="G25" s="159">
        <f>'APPENDIX 5'!G25+'APPENDIX 6'!G25+'APPENDIX 7'!G25+'APPENDIX 8'!G25+'APPENDIX 9'!G25+'APPENDIX 10'!G25+'APPENDIX 11'!G25</f>
        <v>141069</v>
      </c>
      <c r="H25" s="159">
        <f>'APPENDIX 5'!H25+'APPENDIX 6'!H25+'APPENDIX 7'!H25+'APPENDIX 8'!H25+'APPENDIX 9'!H25+'APPENDIX 10'!H25+'APPENDIX 11'!H25</f>
        <v>136360</v>
      </c>
      <c r="I25" s="159">
        <f>'APPENDIX 5'!I25+'APPENDIX 6'!I25+'APPENDIX 7'!I25+'APPENDIX 8'!I25+'APPENDIX 9'!I25+'APPENDIX 10'!I25+'APPENDIX 11'!I25</f>
        <v>0</v>
      </c>
      <c r="J25" s="159">
        <f>'APPENDIX 5'!J25+'APPENDIX 6'!J25+'APPENDIX 7'!J25+'APPENDIX 8'!J25+'APPENDIX 9'!J25+'APPENDIX 10'!J25+'APPENDIX 11'!J25</f>
        <v>0</v>
      </c>
      <c r="K25" s="159">
        <f>'APPENDIX 5'!K25+'APPENDIX 6'!K25+'APPENDIX 7'!K25+'APPENDIX 8'!K25+'APPENDIX 9'!K25+'APPENDIX 10'!K25+'APPENDIX 11'!K25</f>
        <v>0</v>
      </c>
      <c r="L25" s="159">
        <f>'APPENDIX 5'!L25+'APPENDIX 6'!L25+'APPENDIX 7'!L25+'APPENDIX 8'!L25+'APPENDIX 9'!L25+'APPENDIX 10'!L25+'APPENDIX 11'!L25</f>
        <v>1938</v>
      </c>
      <c r="M25" s="159">
        <f>'APPENDIX 5'!M25+'APPENDIX 6'!M25+'APPENDIX 7'!M25+'APPENDIX 8'!M25+'APPENDIX 9'!M25+'APPENDIX 10'!M25+'APPENDIX 11'!M25</f>
        <v>21197</v>
      </c>
      <c r="N25" s="159">
        <f>'APPENDIX 5'!N25+'APPENDIX 6'!N25+'APPENDIX 7'!N25+'APPENDIX 8'!N25+'APPENDIX 9'!N25+'APPENDIX 10'!N25+'APPENDIX 11'!N25</f>
        <v>49668</v>
      </c>
      <c r="O25" s="159">
        <f>'APPENDIX 5'!O25+'APPENDIX 6'!O25+'APPENDIX 7'!O25+'APPENDIX 8'!O25+'APPENDIX 9'!O25+'APPENDIX 10'!O25+'APPENDIX 11'!O25</f>
        <v>0</v>
      </c>
      <c r="P25" s="159">
        <f>'APPENDIX 5'!P25+'APPENDIX 6'!P25+'APPENDIX 7'!P25+'APPENDIX 8'!P25+'APPENDIX 9'!P25+'APPENDIX 10'!P25+'APPENDIX 11'!P25</f>
        <v>0</v>
      </c>
      <c r="Q25" s="160">
        <f>'APPENDIX 5'!Q25+'APPENDIX 6'!Q25+'APPENDIX 7'!Q25+'APPENDIX 8'!Q25+'APPENDIX 9'!Q25+'APPENDIX 10'!Q25+'APPENDIX 11'!Q25</f>
        <v>293036</v>
      </c>
    </row>
    <row r="26" spans="1:19" ht="29.25" customHeight="1" x14ac:dyDescent="0.35">
      <c r="A26" s="157"/>
      <c r="B26" s="6" t="s">
        <v>149</v>
      </c>
      <c r="C26" s="159">
        <f>'APPENDIX 5'!C26+'APPENDIX 6'!C26+'APPENDIX 7'!C26+'APPENDIX 8'!C26+'APPENDIX 9'!C26+'APPENDIX 10'!C26+'APPENDIX 11'!C26</f>
        <v>21812190</v>
      </c>
      <c r="D26" s="159">
        <f>'APPENDIX 5'!D26+'APPENDIX 6'!D26+'APPENDIX 7'!D26+'APPENDIX 8'!D26+'APPENDIX 9'!D26+'APPENDIX 10'!D26+'APPENDIX 11'!D26</f>
        <v>5910436</v>
      </c>
      <c r="E26" s="159">
        <f>'APPENDIX 5'!E26+'APPENDIX 6'!E26+'APPENDIX 7'!E26+'APPENDIX 8'!E26+'APPENDIX 9'!E26+'APPENDIX 10'!E26+'APPENDIX 11'!E26</f>
        <v>5501502</v>
      </c>
      <c r="F26" s="159">
        <f>'APPENDIX 5'!F26+'APPENDIX 6'!F26+'APPENDIX 7'!F26+'APPENDIX 8'!F26+'APPENDIX 9'!F26+'APPENDIX 10'!F26+'APPENDIX 11'!F26</f>
        <v>0</v>
      </c>
      <c r="G26" s="159">
        <f>'APPENDIX 5'!G26+'APPENDIX 6'!G26+'APPENDIX 7'!G26+'APPENDIX 8'!G26+'APPENDIX 9'!G26+'APPENDIX 10'!G26+'APPENDIX 11'!G26</f>
        <v>4014417</v>
      </c>
      <c r="H26" s="159">
        <f>'APPENDIX 5'!H26+'APPENDIX 6'!H26+'APPENDIX 7'!H26+'APPENDIX 8'!H26+'APPENDIX 9'!H26+'APPENDIX 10'!H26+'APPENDIX 11'!H26</f>
        <v>3127993</v>
      </c>
      <c r="I26" s="159">
        <f>'APPENDIX 5'!I26+'APPENDIX 6'!I26+'APPENDIX 7'!I26+'APPENDIX 8'!I26+'APPENDIX 9'!I26+'APPENDIX 10'!I26+'APPENDIX 11'!I26</f>
        <v>0</v>
      </c>
      <c r="J26" s="159">
        <f>'APPENDIX 5'!J26+'APPENDIX 6'!J26+'APPENDIX 7'!J26+'APPENDIX 8'!J26+'APPENDIX 9'!J26+'APPENDIX 10'!J26+'APPENDIX 11'!J26</f>
        <v>0</v>
      </c>
      <c r="K26" s="159">
        <f>'APPENDIX 5'!K26+'APPENDIX 6'!K26+'APPENDIX 7'!K26+'APPENDIX 8'!K26+'APPENDIX 9'!K26+'APPENDIX 10'!K26+'APPENDIX 11'!K26</f>
        <v>1130995</v>
      </c>
      <c r="L26" s="159">
        <f>'APPENDIX 5'!L26+'APPENDIX 6'!L26+'APPENDIX 7'!L26+'APPENDIX 8'!L26+'APPENDIX 9'!L26+'APPENDIX 10'!L26+'APPENDIX 11'!L26</f>
        <v>590341</v>
      </c>
      <c r="M26" s="159">
        <f>'APPENDIX 5'!M26+'APPENDIX 6'!M26+'APPENDIX 7'!M26+'APPENDIX 8'!M26+'APPENDIX 9'!M26+'APPENDIX 10'!M26+'APPENDIX 11'!M26</f>
        <v>1025672</v>
      </c>
      <c r="N26" s="159">
        <f>'APPENDIX 5'!N26+'APPENDIX 6'!N26+'APPENDIX 7'!N26+'APPENDIX 8'!N26+'APPENDIX 9'!N26+'APPENDIX 10'!N26+'APPENDIX 11'!N26</f>
        <v>2073906</v>
      </c>
      <c r="O26" s="159">
        <f>'APPENDIX 5'!O26+'APPENDIX 6'!O26+'APPENDIX 7'!O26+'APPENDIX 8'!O26+'APPENDIX 9'!O26+'APPENDIX 10'!O26+'APPENDIX 11'!O26</f>
        <v>0</v>
      </c>
      <c r="P26" s="159">
        <f>'APPENDIX 5'!P26+'APPENDIX 6'!P26+'APPENDIX 7'!P26+'APPENDIX 8'!P26+'APPENDIX 9'!P26+'APPENDIX 10'!P26+'APPENDIX 11'!P26</f>
        <v>649621</v>
      </c>
      <c r="Q26" s="160">
        <f>'APPENDIX 5'!Q26+'APPENDIX 6'!Q26+'APPENDIX 7'!Q26+'APPENDIX 8'!Q26+'APPENDIX 9'!Q26+'APPENDIX 10'!Q26+'APPENDIX 11'!Q26</f>
        <v>22862977</v>
      </c>
    </row>
    <row r="27" spans="1:19" ht="29.25" customHeight="1" x14ac:dyDescent="0.35">
      <c r="A27" s="157"/>
      <c r="B27" s="6" t="s">
        <v>61</v>
      </c>
      <c r="C27" s="159">
        <f>'APPENDIX 5'!C27+'APPENDIX 6'!C27+'APPENDIX 7'!C27+'APPENDIX 8'!C27+'APPENDIX 9'!C27+'APPENDIX 10'!C27+'APPENDIX 11'!C27</f>
        <v>2870862</v>
      </c>
      <c r="D27" s="159">
        <f>'APPENDIX 5'!D27+'APPENDIX 6'!D27+'APPENDIX 7'!D27+'APPENDIX 8'!D27+'APPENDIX 9'!D27+'APPENDIX 10'!D27+'APPENDIX 11'!D27</f>
        <v>959688</v>
      </c>
      <c r="E27" s="159">
        <f>'APPENDIX 5'!E27+'APPENDIX 6'!E27+'APPENDIX 7'!E27+'APPENDIX 8'!E27+'APPENDIX 9'!E27+'APPENDIX 10'!E27+'APPENDIX 11'!E27</f>
        <v>861255</v>
      </c>
      <c r="F27" s="159">
        <f>'APPENDIX 5'!F27+'APPENDIX 6'!F27+'APPENDIX 7'!F27+'APPENDIX 8'!F27+'APPENDIX 9'!F27+'APPENDIX 10'!F27+'APPENDIX 11'!F27</f>
        <v>0</v>
      </c>
      <c r="G27" s="159">
        <f>'APPENDIX 5'!G27+'APPENDIX 6'!G27+'APPENDIX 7'!G27+'APPENDIX 8'!G27+'APPENDIX 9'!G27+'APPENDIX 10'!G27+'APPENDIX 11'!G27</f>
        <v>687670</v>
      </c>
      <c r="H27" s="159">
        <f>'APPENDIX 5'!H27+'APPENDIX 6'!H27+'APPENDIX 7'!H27+'APPENDIX 8'!H27+'APPENDIX 9'!H27+'APPENDIX 10'!H27+'APPENDIX 11'!H27</f>
        <v>592115</v>
      </c>
      <c r="I27" s="159">
        <f>'APPENDIX 5'!I27+'APPENDIX 6'!I27+'APPENDIX 7'!I27+'APPENDIX 8'!I27+'APPENDIX 9'!I27+'APPENDIX 10'!I27+'APPENDIX 11'!I27</f>
        <v>0</v>
      </c>
      <c r="J27" s="159">
        <f>'APPENDIX 5'!J27+'APPENDIX 6'!J27+'APPENDIX 7'!J27+'APPENDIX 8'!J27+'APPENDIX 9'!J27+'APPENDIX 10'!J27+'APPENDIX 11'!J27</f>
        <v>0</v>
      </c>
      <c r="K27" s="159">
        <f>'APPENDIX 5'!K27+'APPENDIX 6'!K27+'APPENDIX 7'!K27+'APPENDIX 8'!K27+'APPENDIX 9'!K27+'APPENDIX 10'!K27+'APPENDIX 11'!K27</f>
        <v>115476</v>
      </c>
      <c r="L27" s="159">
        <f>'APPENDIX 5'!L27+'APPENDIX 6'!L27+'APPENDIX 7'!L27+'APPENDIX 8'!L27+'APPENDIX 9'!L27+'APPENDIX 10'!L27+'APPENDIX 11'!L27</f>
        <v>6849</v>
      </c>
      <c r="M27" s="159">
        <f>'APPENDIX 5'!M27+'APPENDIX 6'!M27+'APPENDIX 7'!M27+'APPENDIX 8'!M27+'APPENDIX 9'!M27+'APPENDIX 10'!M27+'APPENDIX 11'!M27</f>
        <v>142733</v>
      </c>
      <c r="N27" s="159">
        <f>'APPENDIX 5'!N27+'APPENDIX 6'!N27+'APPENDIX 7'!N27+'APPENDIX 8'!N27+'APPENDIX 9'!N27+'APPENDIX 10'!N27+'APPENDIX 11'!N27</f>
        <v>99900</v>
      </c>
      <c r="O27" s="159">
        <f>'APPENDIX 5'!O27+'APPENDIX 6'!O27+'APPENDIX 7'!O27+'APPENDIX 8'!O27+'APPENDIX 9'!O27+'APPENDIX 10'!O27+'APPENDIX 11'!O27</f>
        <v>0</v>
      </c>
      <c r="P27" s="159">
        <f>'APPENDIX 5'!P27+'APPENDIX 6'!P27+'APPENDIX 7'!P27+'APPENDIX 8'!P27+'APPENDIX 9'!P27+'APPENDIX 10'!P27+'APPENDIX 11'!P27</f>
        <v>0</v>
      </c>
      <c r="Q27" s="160">
        <f>'APPENDIX 5'!Q27+'APPENDIX 6'!Q27+'APPENDIX 7'!Q27+'APPENDIX 8'!Q27+'APPENDIX 9'!Q27+'APPENDIX 10'!Q27+'APPENDIX 11'!Q27</f>
        <v>2974846</v>
      </c>
    </row>
    <row r="28" spans="1:19" ht="29.25" customHeight="1" x14ac:dyDescent="0.35">
      <c r="A28" s="157"/>
      <c r="B28" s="6" t="s">
        <v>62</v>
      </c>
      <c r="C28" s="159">
        <f>'APPENDIX 5'!C28+'APPENDIX 6'!C28+'APPENDIX 7'!C28+'APPENDIX 8'!C28+'APPENDIX 9'!C28+'APPENDIX 10'!C28+'APPENDIX 11'!C28</f>
        <v>54529</v>
      </c>
      <c r="D28" s="159">
        <f>'APPENDIX 5'!D28+'APPENDIX 6'!D28+'APPENDIX 7'!D28+'APPENDIX 8'!D28+'APPENDIX 9'!D28+'APPENDIX 10'!D28+'APPENDIX 11'!D28</f>
        <v>130733</v>
      </c>
      <c r="E28" s="159">
        <f>'APPENDIX 5'!E28+'APPENDIX 6'!E28+'APPENDIX 7'!E28+'APPENDIX 8'!E28+'APPENDIX 9'!E28+'APPENDIX 10'!E28+'APPENDIX 11'!E28</f>
        <v>69403</v>
      </c>
      <c r="F28" s="159">
        <f>'APPENDIX 5'!F28+'APPENDIX 6'!F28+'APPENDIX 7'!F28+'APPENDIX 8'!F28+'APPENDIX 9'!F28+'APPENDIX 10'!F28+'APPENDIX 11'!F28</f>
        <v>0</v>
      </c>
      <c r="G28" s="159">
        <f>'APPENDIX 5'!G28+'APPENDIX 6'!G28+'APPENDIX 7'!G28+'APPENDIX 8'!G28+'APPENDIX 9'!G28+'APPENDIX 10'!G28+'APPENDIX 11'!G28</f>
        <v>77708</v>
      </c>
      <c r="H28" s="159">
        <f>'APPENDIX 5'!H28+'APPENDIX 6'!H28+'APPENDIX 7'!H28+'APPENDIX 8'!H28+'APPENDIX 9'!H28+'APPENDIX 10'!H28+'APPENDIX 11'!H28</f>
        <v>67542</v>
      </c>
      <c r="I28" s="159">
        <f>'APPENDIX 5'!I28+'APPENDIX 6'!I28+'APPENDIX 7'!I28+'APPENDIX 8'!I28+'APPENDIX 9'!I28+'APPENDIX 10'!I28+'APPENDIX 11'!I28</f>
        <v>0</v>
      </c>
      <c r="J28" s="159">
        <f>'APPENDIX 5'!J28+'APPENDIX 6'!J28+'APPENDIX 7'!J28+'APPENDIX 8'!J28+'APPENDIX 9'!J28+'APPENDIX 10'!J28+'APPENDIX 11'!J28</f>
        <v>0</v>
      </c>
      <c r="K28" s="159">
        <f>'APPENDIX 5'!K28+'APPENDIX 6'!K28+'APPENDIX 7'!K28+'APPENDIX 8'!K28+'APPENDIX 9'!K28+'APPENDIX 10'!K28+'APPENDIX 11'!K28</f>
        <v>0</v>
      </c>
      <c r="L28" s="159">
        <f>'APPENDIX 5'!L28+'APPENDIX 6'!L28+'APPENDIX 7'!L28+'APPENDIX 8'!L28+'APPENDIX 9'!L28+'APPENDIX 10'!L28+'APPENDIX 11'!L28</f>
        <v>-3737</v>
      </c>
      <c r="M28" s="159">
        <f>'APPENDIX 5'!M28+'APPENDIX 6'!M28+'APPENDIX 7'!M28+'APPENDIX 8'!M28+'APPENDIX 9'!M28+'APPENDIX 10'!M28+'APPENDIX 11'!M28</f>
        <v>71551</v>
      </c>
      <c r="N28" s="159">
        <f>'APPENDIX 5'!N28+'APPENDIX 6'!N28+'APPENDIX 7'!N28+'APPENDIX 8'!N28+'APPENDIX 9'!N28+'APPENDIX 10'!N28+'APPENDIX 11'!N28</f>
        <v>27515</v>
      </c>
      <c r="O28" s="159">
        <f>'APPENDIX 5'!O28+'APPENDIX 6'!O28+'APPENDIX 7'!O28+'APPENDIX 8'!O28+'APPENDIX 9'!O28+'APPENDIX 10'!O28+'APPENDIX 11'!O28</f>
        <v>0</v>
      </c>
      <c r="P28" s="159">
        <f>'APPENDIX 5'!P28+'APPENDIX 6'!P28+'APPENDIX 7'!P28+'APPENDIX 8'!P28+'APPENDIX 9'!P28+'APPENDIX 10'!P28+'APPENDIX 11'!P28</f>
        <v>0</v>
      </c>
      <c r="Q28" s="160">
        <f>'APPENDIX 5'!Q28+'APPENDIX 6'!Q28+'APPENDIX 7'!Q28+'APPENDIX 8'!Q28+'APPENDIX 9'!Q28+'APPENDIX 10'!Q28+'APPENDIX 11'!Q28</f>
        <v>16090</v>
      </c>
    </row>
    <row r="29" spans="1:19" ht="29.25" customHeight="1" x14ac:dyDescent="0.35">
      <c r="A29" s="157"/>
      <c r="B29" s="6" t="s">
        <v>63</v>
      </c>
      <c r="C29" s="159">
        <f>'APPENDIX 5'!C29+'APPENDIX 6'!C29+'APPENDIX 7'!C29+'APPENDIX 8'!C29+'APPENDIX 9'!C29+'APPENDIX 10'!C29+'APPENDIX 11'!C29</f>
        <v>11740796</v>
      </c>
      <c r="D29" s="159">
        <f>'APPENDIX 5'!D29+'APPENDIX 6'!D29+'APPENDIX 7'!D29+'APPENDIX 8'!D29+'APPENDIX 9'!D29+'APPENDIX 10'!D29+'APPENDIX 11'!D29</f>
        <v>1786005</v>
      </c>
      <c r="E29" s="159">
        <f>'APPENDIX 5'!E29+'APPENDIX 6'!E29+'APPENDIX 7'!E29+'APPENDIX 8'!E29+'APPENDIX 9'!E29+'APPENDIX 10'!E29+'APPENDIX 11'!E29</f>
        <v>1487084</v>
      </c>
      <c r="F29" s="159">
        <f>'APPENDIX 5'!F29+'APPENDIX 6'!F29+'APPENDIX 7'!F29+'APPENDIX 8'!F29+'APPENDIX 9'!F29+'APPENDIX 10'!F29+'APPENDIX 11'!F29</f>
        <v>0</v>
      </c>
      <c r="G29" s="159">
        <f>'APPENDIX 5'!G29+'APPENDIX 6'!G29+'APPENDIX 7'!G29+'APPENDIX 8'!G29+'APPENDIX 9'!G29+'APPENDIX 10'!G29+'APPENDIX 11'!G29</f>
        <v>1727456</v>
      </c>
      <c r="H29" s="159">
        <f>'APPENDIX 5'!H29+'APPENDIX 6'!H29+'APPENDIX 7'!H29+'APPENDIX 8'!H29+'APPENDIX 9'!H29+'APPENDIX 10'!H29+'APPENDIX 11'!H29</f>
        <v>1169698</v>
      </c>
      <c r="I29" s="159">
        <f>'APPENDIX 5'!I29+'APPENDIX 6'!I29+'APPENDIX 7'!I29+'APPENDIX 8'!I29+'APPENDIX 9'!I29+'APPENDIX 10'!I29+'APPENDIX 11'!I29</f>
        <v>290959</v>
      </c>
      <c r="J29" s="159">
        <f>'APPENDIX 5'!J29+'APPENDIX 6'!J29+'APPENDIX 7'!J29+'APPENDIX 8'!J29+'APPENDIX 9'!J29+'APPENDIX 10'!J29+'APPENDIX 11'!J29</f>
        <v>0</v>
      </c>
      <c r="K29" s="159">
        <f>'APPENDIX 5'!K29+'APPENDIX 6'!K29+'APPENDIX 7'!K29+'APPENDIX 8'!K29+'APPENDIX 9'!K29+'APPENDIX 10'!K29+'APPENDIX 11'!K29</f>
        <v>150207</v>
      </c>
      <c r="L29" s="159">
        <f>'APPENDIX 5'!L29+'APPENDIX 6'!L29+'APPENDIX 7'!L29+'APPENDIX 8'!L29+'APPENDIX 9'!L29+'APPENDIX 10'!L29+'APPENDIX 11'!L29</f>
        <v>72392</v>
      </c>
      <c r="M29" s="159">
        <f>'APPENDIX 5'!M29+'APPENDIX 6'!M29+'APPENDIX 7'!M29+'APPENDIX 8'!M29+'APPENDIX 9'!M29+'APPENDIX 10'!M29+'APPENDIX 11'!M29</f>
        <v>932766</v>
      </c>
      <c r="N29" s="159">
        <f>'APPENDIX 5'!N29+'APPENDIX 6'!N29+'APPENDIX 7'!N29+'APPENDIX 8'!N29+'APPENDIX 9'!N29+'APPENDIX 10'!N29+'APPENDIX 11'!N29</f>
        <v>733072</v>
      </c>
      <c r="O29" s="159">
        <f>'APPENDIX 5'!O29+'APPENDIX 6'!O29+'APPENDIX 7'!O29+'APPENDIX 8'!O29+'APPENDIX 9'!O29+'APPENDIX 10'!O29+'APPENDIX 11'!O29</f>
        <v>0</v>
      </c>
      <c r="P29" s="159">
        <f>'APPENDIX 5'!P29+'APPENDIX 6'!P29+'APPENDIX 7'!P29+'APPENDIX 8'!P29+'APPENDIX 9'!P29+'APPENDIX 10'!P29+'APPENDIX 11'!P29</f>
        <v>0</v>
      </c>
      <c r="Q29" s="160">
        <f>'APPENDIX 5'!Q29+'APPENDIX 6'!Q29+'APPENDIX 7'!Q29+'APPENDIX 8'!Q29+'APPENDIX 9'!Q29+'APPENDIX 10'!Q29+'APPENDIX 11'!Q29</f>
        <v>11344929</v>
      </c>
    </row>
    <row r="30" spans="1:19" ht="29.25" customHeight="1" x14ac:dyDescent="0.35">
      <c r="A30" s="157"/>
      <c r="B30" s="58" t="s">
        <v>45</v>
      </c>
      <c r="C30" s="161">
        <f t="shared" ref="C30:Q30" si="0">SUM(C6:C29)</f>
        <v>385122616</v>
      </c>
      <c r="D30" s="161">
        <f t="shared" si="0"/>
        <v>102116456</v>
      </c>
      <c r="E30" s="161">
        <f t="shared" si="0"/>
        <v>95798656</v>
      </c>
      <c r="F30" s="161">
        <f t="shared" si="0"/>
        <v>461941</v>
      </c>
      <c r="G30" s="161">
        <f t="shared" si="0"/>
        <v>65520070</v>
      </c>
      <c r="H30" s="161">
        <f t="shared" si="0"/>
        <v>56865721</v>
      </c>
      <c r="I30" s="161">
        <f t="shared" si="0"/>
        <v>4242096</v>
      </c>
      <c r="J30" s="161">
        <f t="shared" si="0"/>
        <v>2088082</v>
      </c>
      <c r="K30" s="161">
        <f t="shared" si="0"/>
        <v>4636400</v>
      </c>
      <c r="L30" s="161">
        <f t="shared" si="0"/>
        <v>6113610</v>
      </c>
      <c r="M30" s="161">
        <f t="shared" si="0"/>
        <v>14083766</v>
      </c>
      <c r="N30" s="161">
        <f t="shared" si="0"/>
        <v>35000048</v>
      </c>
      <c r="O30" s="161">
        <f t="shared" si="0"/>
        <v>319561</v>
      </c>
      <c r="P30" s="161">
        <f t="shared" si="0"/>
        <v>238515</v>
      </c>
      <c r="Q30" s="161">
        <f t="shared" si="0"/>
        <v>427795510</v>
      </c>
      <c r="S30" s="162"/>
    </row>
    <row r="31" spans="1:19" ht="29.25" customHeight="1" x14ac:dyDescent="0.35">
      <c r="A31" s="157"/>
      <c r="B31" s="257" t="s">
        <v>46</v>
      </c>
      <c r="C31" s="258"/>
      <c r="D31" s="258"/>
      <c r="E31" s="258"/>
      <c r="F31" s="258"/>
      <c r="G31" s="258"/>
      <c r="H31" s="258"/>
      <c r="I31" s="258"/>
      <c r="J31" s="258"/>
      <c r="K31" s="258"/>
      <c r="L31" s="258"/>
      <c r="M31" s="258"/>
      <c r="N31" s="258"/>
      <c r="O31" s="258"/>
      <c r="P31" s="258"/>
      <c r="Q31" s="259"/>
    </row>
    <row r="32" spans="1:19" ht="29.25" customHeight="1" x14ac:dyDescent="0.35">
      <c r="A32" s="157"/>
      <c r="B32" s="6" t="s">
        <v>47</v>
      </c>
      <c r="C32" s="21">
        <f>'APPENDIX 5'!C32+'APPENDIX 6'!C32+'APPENDIX 7'!C32+'APPENDIX 8'!C32+'APPENDIX 9'!C32+'APPENDIX 10'!C32+'APPENDIX 11'!C32</f>
        <v>0</v>
      </c>
      <c r="D32" s="21">
        <f>'APPENDIX 5'!D32+'APPENDIX 6'!D32+'APPENDIX 7'!D32+'APPENDIX 8'!D32+'APPENDIX 9'!D32+'APPENDIX 10'!D32+'APPENDIX 11'!D32</f>
        <v>161497</v>
      </c>
      <c r="E32" s="21">
        <f>'APPENDIX 5'!E32+'APPENDIX 6'!E32+'APPENDIX 7'!E32+'APPENDIX 8'!E32+'APPENDIX 9'!E32+'APPENDIX 10'!E32+'APPENDIX 11'!E32</f>
        <v>139719</v>
      </c>
      <c r="F32" s="21">
        <f>'APPENDIX 5'!F32+'APPENDIX 6'!F32+'APPENDIX 7'!F32+'APPENDIX 8'!F32+'APPENDIX 9'!F32+'APPENDIX 10'!F32+'APPENDIX 11'!F32</f>
        <v>0</v>
      </c>
      <c r="G32" s="21">
        <f>'APPENDIX 5'!G32+'APPENDIX 6'!G32+'APPENDIX 7'!G32+'APPENDIX 8'!G32+'APPENDIX 9'!G32+'APPENDIX 10'!G32+'APPENDIX 11'!G32</f>
        <v>114157</v>
      </c>
      <c r="H32" s="21">
        <f>'APPENDIX 5'!H32+'APPENDIX 6'!H32+'APPENDIX 7'!H32+'APPENDIX 8'!H32+'APPENDIX 9'!H32+'APPENDIX 10'!H32+'APPENDIX 11'!H32</f>
        <v>68878</v>
      </c>
      <c r="I32" s="21">
        <f>'APPENDIX 5'!I32+'APPENDIX 6'!I32+'APPENDIX 7'!I32+'APPENDIX 8'!I32+'APPENDIX 9'!I32+'APPENDIX 10'!I32+'APPENDIX 11'!I32</f>
        <v>0</v>
      </c>
      <c r="J32" s="21">
        <f>'APPENDIX 5'!J32+'APPENDIX 6'!J32+'APPENDIX 7'!J32+'APPENDIX 8'!J32+'APPENDIX 9'!J32+'APPENDIX 10'!J32+'APPENDIX 11'!J32</f>
        <v>0</v>
      </c>
      <c r="K32" s="21">
        <f>'APPENDIX 5'!K32+'APPENDIX 6'!K32+'APPENDIX 7'!K32+'APPENDIX 8'!K32+'APPENDIX 9'!K32+'APPENDIX 10'!K32+'APPENDIX 11'!K32</f>
        <v>0</v>
      </c>
      <c r="L32" s="21">
        <f>'APPENDIX 5'!L32+'APPENDIX 6'!L32+'APPENDIX 7'!L32+'APPENDIX 8'!L32+'APPENDIX 9'!L32+'APPENDIX 10'!L32+'APPENDIX 11'!L32</f>
        <v>35153</v>
      </c>
      <c r="M32" s="21">
        <f>'APPENDIX 5'!M32+'APPENDIX 6'!M32+'APPENDIX 7'!M32+'APPENDIX 8'!M32+'APPENDIX 9'!M32+'APPENDIX 10'!M32+'APPENDIX 11'!M32</f>
        <v>11930</v>
      </c>
      <c r="N32" s="21">
        <f>'APPENDIX 5'!N32+'APPENDIX 6'!N32+'APPENDIX 7'!N32+'APPENDIX 8'!N32+'APPENDIX 9'!N32+'APPENDIX 10'!N32+'APPENDIX 11'!N32</f>
        <v>81512</v>
      </c>
      <c r="O32" s="21">
        <f>'APPENDIX 5'!O32+'APPENDIX 6'!O32+'APPENDIX 7'!O32+'APPENDIX 8'!O32+'APPENDIX 9'!O32+'APPENDIX 10'!O32+'APPENDIX 11'!O32</f>
        <v>0</v>
      </c>
      <c r="P32" s="21">
        <f>'APPENDIX 5'!P32+'APPENDIX 6'!P32+'APPENDIX 7'!P32+'APPENDIX 8'!P32+'APPENDIX 9'!P32+'APPENDIX 10'!P32+'APPENDIX 11'!P32</f>
        <v>0</v>
      </c>
      <c r="Q32" s="22">
        <f>'APPENDIX 5'!Q32+'APPENDIX 6'!Q32+'APPENDIX 7'!Q32+'APPENDIX 8'!Q32+'APPENDIX 9'!Q32+'APPENDIX 10'!Q32+'APPENDIX 11'!Q32</f>
        <v>105271</v>
      </c>
    </row>
    <row r="33" spans="2:19" ht="29.25" customHeight="1" x14ac:dyDescent="0.35">
      <c r="B33" s="6" t="s">
        <v>78</v>
      </c>
      <c r="C33" s="21">
        <f>'APPENDIX 5'!C33+'APPENDIX 6'!C33+'APPENDIX 7'!C33+'APPENDIX 8'!C33+'APPENDIX 9'!C33+'APPENDIX 10'!C33+'APPENDIX 11'!C33</f>
        <v>0</v>
      </c>
      <c r="D33" s="21">
        <f>'APPENDIX 5'!D33+'APPENDIX 6'!D33+'APPENDIX 7'!D33+'APPENDIX 8'!D33+'APPENDIX 9'!D33+'APPENDIX 10'!D33+'APPENDIX 11'!D33</f>
        <v>1137037</v>
      </c>
      <c r="E33" s="21">
        <f>'APPENDIX 5'!E33+'APPENDIX 6'!E33+'APPENDIX 7'!E33+'APPENDIX 8'!E33+'APPENDIX 9'!E33+'APPENDIX 10'!E33+'APPENDIX 11'!E33</f>
        <v>896879</v>
      </c>
      <c r="F33" s="21">
        <f>'APPENDIX 5'!F33+'APPENDIX 6'!F33+'APPENDIX 7'!F33+'APPENDIX 8'!F33+'APPENDIX 9'!F33+'APPENDIX 10'!F33+'APPENDIX 11'!F33</f>
        <v>158590</v>
      </c>
      <c r="G33" s="21">
        <f>'APPENDIX 5'!G33+'APPENDIX 6'!G33+'APPENDIX 7'!G33+'APPENDIX 8'!G33+'APPENDIX 9'!G33+'APPENDIX 10'!G33+'APPENDIX 11'!G33</f>
        <v>600113</v>
      </c>
      <c r="H33" s="21">
        <f>'APPENDIX 5'!H33+'APPENDIX 6'!H33+'APPENDIX 7'!H33+'APPENDIX 8'!H33+'APPENDIX 9'!H33+'APPENDIX 10'!H33+'APPENDIX 11'!H33</f>
        <v>666773</v>
      </c>
      <c r="I33" s="21">
        <f>'APPENDIX 5'!I33+'APPENDIX 6'!I33+'APPENDIX 7'!I33+'APPENDIX 8'!I33+'APPENDIX 9'!I33+'APPENDIX 10'!I33+'APPENDIX 11'!I33</f>
        <v>0</v>
      </c>
      <c r="J33" s="21">
        <f>'APPENDIX 5'!J33+'APPENDIX 6'!J33+'APPENDIX 7'!J33+'APPENDIX 8'!J33+'APPENDIX 9'!J33+'APPENDIX 10'!J33+'APPENDIX 11'!J33</f>
        <v>0</v>
      </c>
      <c r="K33" s="21">
        <f>'APPENDIX 5'!K33+'APPENDIX 6'!K33+'APPENDIX 7'!K33+'APPENDIX 8'!K33+'APPENDIX 9'!K33+'APPENDIX 10'!K33+'APPENDIX 11'!K33</f>
        <v>0</v>
      </c>
      <c r="L33" s="21">
        <f>'APPENDIX 5'!L33+'APPENDIX 6'!L33+'APPENDIX 7'!L33+'APPENDIX 8'!L33+'APPENDIX 9'!L33+'APPENDIX 10'!L33+'APPENDIX 11'!L33</f>
        <v>282019</v>
      </c>
      <c r="M33" s="21">
        <f>'APPENDIX 5'!M33+'APPENDIX 6'!M33+'APPENDIX 7'!M33+'APPENDIX 8'!M33+'APPENDIX 9'!M33+'APPENDIX 10'!M33+'APPENDIX 11'!M33</f>
        <v>62812</v>
      </c>
      <c r="N33" s="21">
        <f>'APPENDIX 5'!N33+'APPENDIX 6'!N33+'APPENDIX 7'!N33+'APPENDIX 8'!N33+'APPENDIX 9'!N33+'APPENDIX 10'!N33+'APPENDIX 11'!N33</f>
        <v>0</v>
      </c>
      <c r="O33" s="21">
        <f>'APPENDIX 5'!O33+'APPENDIX 6'!O33+'APPENDIX 7'!O33+'APPENDIX 8'!O33+'APPENDIX 9'!O33+'APPENDIX 10'!O33+'APPENDIX 11'!O33</f>
        <v>0</v>
      </c>
      <c r="P33" s="21">
        <f>'APPENDIX 5'!P33+'APPENDIX 6'!P33+'APPENDIX 7'!P33+'APPENDIX 8'!P33+'APPENDIX 9'!P33+'APPENDIX 10'!P33+'APPENDIX 11'!P33</f>
        <v>0</v>
      </c>
      <c r="Q33" s="22">
        <f>'APPENDIX 5'!Q33+'APPENDIX 6'!Q33+'APPENDIX 7'!Q33+'APPENDIX 8'!Q33+'APPENDIX 9'!Q33+'APPENDIX 10'!Q33+'APPENDIX 11'!Q33</f>
        <v>43866</v>
      </c>
    </row>
    <row r="34" spans="2:19" ht="29.25" customHeight="1" x14ac:dyDescent="0.35">
      <c r="B34" s="6" t="s">
        <v>48</v>
      </c>
      <c r="C34" s="21">
        <f>'APPENDIX 5'!C34+'APPENDIX 6'!C34+'APPENDIX 7'!C34+'APPENDIX 8'!C34+'APPENDIX 9'!C34+'APPENDIX 10'!C34+'APPENDIX 11'!C34</f>
        <v>8639593</v>
      </c>
      <c r="D34" s="21">
        <f>'APPENDIX 5'!D34+'APPENDIX 6'!D34+'APPENDIX 7'!D34+'APPENDIX 8'!D34+'APPENDIX 9'!D34+'APPENDIX 10'!D34+'APPENDIX 11'!D34</f>
        <v>1847058</v>
      </c>
      <c r="E34" s="21">
        <f>'APPENDIX 5'!E34+'APPENDIX 6'!E34+'APPENDIX 7'!E34+'APPENDIX 8'!E34+'APPENDIX 9'!E34+'APPENDIX 10'!E34+'APPENDIX 11'!E34</f>
        <v>1780716</v>
      </c>
      <c r="F34" s="21">
        <f>'APPENDIX 5'!F34+'APPENDIX 6'!F34+'APPENDIX 7'!F34+'APPENDIX 8'!F34+'APPENDIX 9'!F34+'APPENDIX 10'!F34+'APPENDIX 11'!F34</f>
        <v>0</v>
      </c>
      <c r="G34" s="21">
        <f>'APPENDIX 5'!G34+'APPENDIX 6'!G34+'APPENDIX 7'!G34+'APPENDIX 8'!G34+'APPENDIX 9'!G34+'APPENDIX 10'!G34+'APPENDIX 11'!G34</f>
        <v>1300963</v>
      </c>
      <c r="H34" s="21">
        <f>'APPENDIX 5'!H34+'APPENDIX 6'!H34+'APPENDIX 7'!H34+'APPENDIX 8'!H34+'APPENDIX 9'!H34+'APPENDIX 10'!H34+'APPENDIX 11'!H34</f>
        <v>1300963</v>
      </c>
      <c r="I34" s="21">
        <f>'APPENDIX 5'!I34+'APPENDIX 6'!I34+'APPENDIX 7'!I34+'APPENDIX 8'!I34+'APPENDIX 9'!I34+'APPENDIX 10'!I34+'APPENDIX 11'!I34</f>
        <v>0</v>
      </c>
      <c r="J34" s="21">
        <f>'APPENDIX 5'!J34+'APPENDIX 6'!J34+'APPENDIX 7'!J34+'APPENDIX 8'!J34+'APPENDIX 9'!J34+'APPENDIX 10'!J34+'APPENDIX 11'!J34</f>
        <v>0</v>
      </c>
      <c r="K34" s="21">
        <f>'APPENDIX 5'!K34+'APPENDIX 6'!K34+'APPENDIX 7'!K34+'APPENDIX 8'!K34+'APPENDIX 9'!K34+'APPENDIX 10'!K34+'APPENDIX 11'!K34</f>
        <v>0</v>
      </c>
      <c r="L34" s="21">
        <f>'APPENDIX 5'!L34+'APPENDIX 6'!L34+'APPENDIX 7'!L34+'APPENDIX 8'!L34+'APPENDIX 9'!L34+'APPENDIX 10'!L34+'APPENDIX 11'!L34</f>
        <v>501072</v>
      </c>
      <c r="M34" s="21">
        <f>'APPENDIX 5'!M34+'APPENDIX 6'!M34+'APPENDIX 7'!M34+'APPENDIX 8'!M34+'APPENDIX 9'!M34+'APPENDIX 10'!M34+'APPENDIX 11'!M34</f>
        <v>167156</v>
      </c>
      <c r="N34" s="21">
        <f>'APPENDIX 5'!N34+'APPENDIX 6'!N34+'APPENDIX 7'!N34+'APPENDIX 8'!N34+'APPENDIX 9'!N34+'APPENDIX 10'!N34+'APPENDIX 11'!N34</f>
        <v>990636</v>
      </c>
      <c r="O34" s="21">
        <f>'APPENDIX 5'!O34+'APPENDIX 6'!O34+'APPENDIX 7'!O34+'APPENDIX 8'!O34+'APPENDIX 9'!O34+'APPENDIX 10'!O34+'APPENDIX 11'!O34</f>
        <v>0</v>
      </c>
      <c r="P34" s="21">
        <f>'APPENDIX 5'!P34+'APPENDIX 6'!P34+'APPENDIX 7'!P34+'APPENDIX 8'!P34+'APPENDIX 9'!P34+'APPENDIX 10'!P34+'APPENDIX 11'!P34</f>
        <v>0</v>
      </c>
      <c r="Q34" s="22">
        <f>'APPENDIX 5'!Q34+'APPENDIX 6'!Q34+'APPENDIX 7'!Q34+'APPENDIX 8'!Q34+'APPENDIX 9'!Q34+'APPENDIX 10'!Q34+'APPENDIX 11'!Q34</f>
        <v>9441755</v>
      </c>
    </row>
    <row r="35" spans="2:19" ht="29.25" customHeight="1" x14ac:dyDescent="0.35">
      <c r="B35" s="58" t="s">
        <v>45</v>
      </c>
      <c r="C35" s="161">
        <f t="shared" ref="C35:Q35" si="1">SUM(C32:C34)</f>
        <v>8639593</v>
      </c>
      <c r="D35" s="161">
        <f t="shared" si="1"/>
        <v>3145592</v>
      </c>
      <c r="E35" s="161">
        <f t="shared" si="1"/>
        <v>2817314</v>
      </c>
      <c r="F35" s="161">
        <f t="shared" si="1"/>
        <v>158590</v>
      </c>
      <c r="G35" s="161">
        <f t="shared" si="1"/>
        <v>2015233</v>
      </c>
      <c r="H35" s="161">
        <f t="shared" si="1"/>
        <v>2036614</v>
      </c>
      <c r="I35" s="161">
        <f t="shared" si="1"/>
        <v>0</v>
      </c>
      <c r="J35" s="161">
        <f t="shared" si="1"/>
        <v>0</v>
      </c>
      <c r="K35" s="161">
        <f t="shared" si="1"/>
        <v>0</v>
      </c>
      <c r="L35" s="161">
        <f t="shared" si="1"/>
        <v>818244</v>
      </c>
      <c r="M35" s="161">
        <f t="shared" si="1"/>
        <v>241898</v>
      </c>
      <c r="N35" s="161">
        <f t="shared" si="1"/>
        <v>1072148</v>
      </c>
      <c r="O35" s="161">
        <f t="shared" si="1"/>
        <v>0</v>
      </c>
      <c r="P35" s="161">
        <f t="shared" si="1"/>
        <v>0</v>
      </c>
      <c r="Q35" s="161">
        <f t="shared" si="1"/>
        <v>9590892</v>
      </c>
    </row>
    <row r="36" spans="2:19" ht="18" customHeight="1" x14ac:dyDescent="0.35">
      <c r="B36" s="261" t="s">
        <v>50</v>
      </c>
      <c r="C36" s="261"/>
      <c r="D36" s="261"/>
      <c r="E36" s="261"/>
      <c r="F36" s="261"/>
      <c r="G36" s="261"/>
      <c r="H36" s="261"/>
      <c r="I36" s="261"/>
      <c r="J36" s="261"/>
      <c r="K36" s="261"/>
      <c r="L36" s="261"/>
      <c r="M36" s="261"/>
      <c r="N36" s="261"/>
      <c r="O36" s="261"/>
      <c r="P36" s="261"/>
      <c r="Q36" s="261"/>
    </row>
    <row r="37" spans="2:19" ht="18" customHeight="1" x14ac:dyDescent="0.35">
      <c r="C37" s="163"/>
      <c r="D37" s="163"/>
      <c r="E37" s="163"/>
      <c r="F37" s="163"/>
      <c r="G37" s="163"/>
      <c r="H37" s="163"/>
      <c r="I37" s="163"/>
      <c r="J37" s="163"/>
      <c r="K37" s="163"/>
      <c r="L37" s="163"/>
      <c r="M37" s="163"/>
      <c r="N37" s="163"/>
      <c r="O37" s="163"/>
      <c r="P37" s="163"/>
      <c r="Q37" s="163"/>
      <c r="R37" s="154"/>
      <c r="S37" s="164"/>
    </row>
    <row r="38" spans="2:19" ht="18" customHeight="1" x14ac:dyDescent="0.35">
      <c r="C38" s="163"/>
      <c r="D38" s="163"/>
      <c r="E38" s="163"/>
      <c r="F38" s="163"/>
      <c r="G38" s="163"/>
      <c r="H38" s="163"/>
      <c r="I38" s="163"/>
      <c r="J38" s="163"/>
      <c r="K38" s="163"/>
      <c r="L38" s="163"/>
      <c r="M38" s="163"/>
      <c r="N38" s="163"/>
      <c r="O38" s="163"/>
      <c r="P38" s="163"/>
      <c r="Q38" s="163"/>
    </row>
    <row r="39" spans="2:19" ht="18" customHeight="1" x14ac:dyDescent="0.35">
      <c r="C39" s="163"/>
      <c r="D39" s="163"/>
      <c r="E39" s="163"/>
      <c r="F39" s="163"/>
      <c r="G39" s="163"/>
      <c r="H39" s="163"/>
      <c r="I39" s="163"/>
      <c r="J39" s="163"/>
      <c r="K39" s="163"/>
      <c r="L39" s="163"/>
      <c r="M39" s="163"/>
      <c r="N39" s="163"/>
      <c r="O39" s="163"/>
      <c r="P39" s="163"/>
      <c r="Q39" s="163"/>
    </row>
    <row r="40" spans="2:19" ht="18" customHeight="1" x14ac:dyDescent="0.35">
      <c r="C40" s="163"/>
      <c r="D40" s="163"/>
      <c r="E40" s="163"/>
      <c r="F40" s="163"/>
      <c r="G40" s="163"/>
      <c r="H40" s="163"/>
      <c r="I40" s="163"/>
      <c r="J40" s="163"/>
      <c r="K40" s="163"/>
      <c r="L40" s="163"/>
      <c r="M40" s="163"/>
      <c r="N40" s="163"/>
      <c r="O40" s="163"/>
      <c r="P40" s="163"/>
      <c r="Q40" s="163"/>
    </row>
    <row r="41" spans="2:19" ht="18" customHeight="1" x14ac:dyDescent="0.35">
      <c r="C41" s="163"/>
      <c r="D41" s="163"/>
      <c r="E41" s="163"/>
      <c r="F41" s="163"/>
      <c r="G41" s="163"/>
      <c r="H41" s="163"/>
      <c r="I41" s="163"/>
      <c r="J41" s="163"/>
      <c r="K41" s="163"/>
      <c r="L41" s="163"/>
      <c r="M41" s="163"/>
      <c r="N41" s="163"/>
      <c r="O41" s="163"/>
      <c r="P41" s="163"/>
      <c r="Q41" s="163"/>
    </row>
    <row r="42" spans="2:19" ht="18" customHeight="1" x14ac:dyDescent="0.35">
      <c r="C42" s="163"/>
      <c r="D42" s="163"/>
      <c r="E42" s="163"/>
      <c r="F42" s="163"/>
      <c r="G42" s="163"/>
      <c r="H42" s="163"/>
      <c r="I42" s="163"/>
      <c r="J42" s="163"/>
      <c r="K42" s="163"/>
      <c r="L42" s="163"/>
      <c r="M42" s="163"/>
      <c r="N42" s="163"/>
      <c r="O42" s="163"/>
      <c r="P42" s="163"/>
      <c r="Q42" s="163"/>
    </row>
    <row r="43" spans="2:19" ht="18" customHeight="1" x14ac:dyDescent="0.35">
      <c r="C43" s="163"/>
      <c r="D43" s="163"/>
      <c r="E43" s="163"/>
      <c r="F43" s="163"/>
      <c r="G43" s="163"/>
      <c r="H43" s="163"/>
      <c r="I43" s="163"/>
      <c r="J43" s="163"/>
      <c r="K43" s="163"/>
      <c r="L43" s="163"/>
      <c r="M43" s="163"/>
      <c r="N43" s="163"/>
      <c r="O43" s="163"/>
      <c r="P43" s="163"/>
      <c r="Q43" s="163"/>
    </row>
    <row r="44" spans="2:19" ht="18" customHeight="1" x14ac:dyDescent="0.35">
      <c r="C44" s="163"/>
      <c r="D44" s="163"/>
      <c r="E44" s="163"/>
      <c r="F44" s="163"/>
      <c r="G44" s="163"/>
      <c r="H44" s="163"/>
      <c r="I44" s="163"/>
      <c r="J44" s="163"/>
      <c r="K44" s="163"/>
      <c r="L44" s="163"/>
      <c r="M44" s="163"/>
      <c r="N44" s="163"/>
      <c r="O44" s="163"/>
      <c r="P44" s="163"/>
      <c r="Q44" s="163"/>
    </row>
    <row r="45" spans="2:19" ht="18" customHeight="1" x14ac:dyDescent="0.35">
      <c r="C45" s="163"/>
      <c r="D45" s="163"/>
      <c r="E45" s="163"/>
      <c r="F45" s="163"/>
      <c r="G45" s="163"/>
      <c r="H45" s="163"/>
      <c r="I45" s="163"/>
      <c r="J45" s="163"/>
      <c r="K45" s="163"/>
      <c r="L45" s="163"/>
      <c r="M45" s="163"/>
      <c r="N45" s="163"/>
      <c r="O45" s="163"/>
      <c r="P45" s="163"/>
      <c r="Q45" s="163"/>
    </row>
    <row r="46" spans="2:19" ht="18" customHeight="1" x14ac:dyDescent="0.35">
      <c r="C46" s="163"/>
      <c r="D46" s="163"/>
      <c r="E46" s="163"/>
      <c r="F46" s="163"/>
      <c r="G46" s="163"/>
      <c r="H46" s="163"/>
      <c r="I46" s="163"/>
      <c r="J46" s="163"/>
      <c r="K46" s="163"/>
      <c r="L46" s="163"/>
      <c r="M46" s="163"/>
      <c r="N46" s="163"/>
      <c r="O46" s="163"/>
      <c r="P46" s="163"/>
      <c r="Q46" s="163"/>
    </row>
    <row r="47" spans="2:19" ht="18" customHeight="1" x14ac:dyDescent="0.35">
      <c r="C47" s="163"/>
      <c r="D47" s="163"/>
      <c r="E47" s="163"/>
      <c r="F47" s="163"/>
      <c r="G47" s="163"/>
      <c r="H47" s="163"/>
      <c r="I47" s="163"/>
      <c r="J47" s="163"/>
      <c r="K47" s="163"/>
      <c r="L47" s="163"/>
      <c r="M47" s="163"/>
      <c r="N47" s="163"/>
      <c r="O47" s="163"/>
      <c r="P47" s="163"/>
      <c r="Q47" s="163"/>
    </row>
    <row r="48" spans="2:19" ht="18" customHeight="1" x14ac:dyDescent="0.35">
      <c r="C48" s="163"/>
      <c r="D48" s="163"/>
      <c r="E48" s="163"/>
      <c r="F48" s="163"/>
      <c r="G48" s="163"/>
      <c r="H48" s="163"/>
      <c r="I48" s="163"/>
      <c r="J48" s="163"/>
      <c r="K48" s="163"/>
      <c r="L48" s="163"/>
      <c r="M48" s="163"/>
      <c r="N48" s="163"/>
      <c r="O48" s="163"/>
      <c r="P48" s="163"/>
      <c r="Q48" s="163"/>
    </row>
    <row r="49" spans="3:17" ht="18" customHeight="1" x14ac:dyDescent="0.35">
      <c r="C49" s="163"/>
      <c r="D49" s="163"/>
      <c r="E49" s="163"/>
      <c r="F49" s="163"/>
      <c r="G49" s="163"/>
      <c r="H49" s="163"/>
      <c r="I49" s="163"/>
      <c r="J49" s="163"/>
      <c r="K49" s="163"/>
      <c r="L49" s="163"/>
      <c r="M49" s="163"/>
      <c r="N49" s="163"/>
      <c r="O49" s="163"/>
      <c r="P49" s="163"/>
      <c r="Q49" s="163"/>
    </row>
    <row r="50" spans="3:17" ht="18" customHeight="1" x14ac:dyDescent="0.35">
      <c r="C50" s="163"/>
      <c r="D50" s="163"/>
      <c r="E50" s="163"/>
      <c r="F50" s="163"/>
      <c r="G50" s="163"/>
      <c r="H50" s="163"/>
      <c r="I50" s="163"/>
      <c r="J50" s="163"/>
      <c r="K50" s="163"/>
      <c r="L50" s="163"/>
      <c r="M50" s="163"/>
      <c r="N50" s="163"/>
      <c r="O50" s="163"/>
      <c r="P50" s="163"/>
      <c r="Q50" s="163"/>
    </row>
    <row r="51" spans="3:17" ht="18" customHeight="1" x14ac:dyDescent="0.35">
      <c r="C51" s="163"/>
      <c r="D51" s="163"/>
      <c r="E51" s="163"/>
      <c r="F51" s="163"/>
      <c r="G51" s="163"/>
      <c r="H51" s="163"/>
      <c r="I51" s="163"/>
      <c r="J51" s="163"/>
      <c r="K51" s="163"/>
      <c r="L51" s="163"/>
      <c r="M51" s="163"/>
      <c r="N51" s="163"/>
      <c r="O51" s="163"/>
      <c r="P51" s="163"/>
      <c r="Q51" s="163"/>
    </row>
    <row r="52" spans="3:17" ht="18" customHeight="1" x14ac:dyDescent="0.35">
      <c r="C52" s="163"/>
      <c r="D52" s="163"/>
      <c r="E52" s="163"/>
      <c r="F52" s="163"/>
      <c r="G52" s="163"/>
      <c r="H52" s="163"/>
      <c r="I52" s="163"/>
      <c r="J52" s="163"/>
      <c r="K52" s="163"/>
      <c r="L52" s="163"/>
      <c r="M52" s="163"/>
      <c r="N52" s="163"/>
      <c r="O52" s="163"/>
      <c r="P52" s="163"/>
      <c r="Q52" s="163"/>
    </row>
    <row r="53" spans="3:17" ht="18" customHeight="1" x14ac:dyDescent="0.35">
      <c r="C53" s="163"/>
      <c r="D53" s="163"/>
      <c r="E53" s="163"/>
      <c r="F53" s="163"/>
      <c r="G53" s="163"/>
      <c r="H53" s="163"/>
      <c r="I53" s="163"/>
      <c r="J53" s="163"/>
      <c r="K53" s="163"/>
      <c r="L53" s="163"/>
      <c r="M53" s="163"/>
      <c r="N53" s="163"/>
      <c r="O53" s="163"/>
      <c r="P53" s="163"/>
      <c r="Q53" s="163"/>
    </row>
    <row r="54" spans="3:17" ht="18" customHeight="1" x14ac:dyDescent="0.35">
      <c r="C54" s="163"/>
      <c r="D54" s="163"/>
      <c r="E54" s="163"/>
      <c r="F54" s="163"/>
      <c r="G54" s="163"/>
      <c r="H54" s="163"/>
      <c r="I54" s="163"/>
      <c r="J54" s="163"/>
      <c r="K54" s="163"/>
      <c r="L54" s="163"/>
      <c r="M54" s="163"/>
      <c r="N54" s="163"/>
      <c r="O54" s="163"/>
      <c r="P54" s="163"/>
      <c r="Q54" s="163"/>
    </row>
    <row r="55" spans="3:17" ht="18" customHeight="1" x14ac:dyDescent="0.35">
      <c r="C55" s="163"/>
      <c r="D55" s="163"/>
      <c r="E55" s="163"/>
      <c r="F55" s="163"/>
      <c r="G55" s="163"/>
      <c r="H55" s="163"/>
      <c r="I55" s="163"/>
      <c r="J55" s="163"/>
      <c r="K55" s="163"/>
      <c r="L55" s="163"/>
      <c r="M55" s="163"/>
      <c r="N55" s="163"/>
      <c r="O55" s="163"/>
      <c r="P55" s="163"/>
      <c r="Q55" s="163"/>
    </row>
    <row r="56" spans="3:17" ht="18" customHeight="1" x14ac:dyDescent="0.35">
      <c r="C56" s="163"/>
      <c r="D56" s="163"/>
      <c r="E56" s="163"/>
      <c r="F56" s="163"/>
      <c r="G56" s="163"/>
      <c r="H56" s="163"/>
      <c r="I56" s="163"/>
      <c r="J56" s="163"/>
      <c r="K56" s="163"/>
      <c r="L56" s="163"/>
      <c r="M56" s="163"/>
      <c r="N56" s="163"/>
      <c r="O56" s="163"/>
      <c r="P56" s="163"/>
      <c r="Q56" s="163"/>
    </row>
    <row r="57" spans="3:17" ht="18" customHeight="1" x14ac:dyDescent="0.35">
      <c r="C57" s="163"/>
      <c r="D57" s="163"/>
      <c r="E57" s="163"/>
      <c r="F57" s="163"/>
      <c r="G57" s="163"/>
      <c r="H57" s="163"/>
      <c r="I57" s="163"/>
      <c r="J57" s="163"/>
      <c r="K57" s="163"/>
      <c r="L57" s="163"/>
      <c r="M57" s="163"/>
      <c r="N57" s="163"/>
      <c r="O57" s="163"/>
      <c r="P57" s="163"/>
      <c r="Q57" s="163"/>
    </row>
    <row r="58" spans="3:17" ht="18" customHeight="1" x14ac:dyDescent="0.35">
      <c r="C58" s="163"/>
      <c r="D58" s="163"/>
      <c r="E58" s="163"/>
      <c r="F58" s="163"/>
      <c r="G58" s="163"/>
      <c r="H58" s="163"/>
      <c r="I58" s="163"/>
      <c r="J58" s="163"/>
      <c r="K58" s="163"/>
      <c r="L58" s="163"/>
      <c r="M58" s="163"/>
      <c r="N58" s="163"/>
      <c r="O58" s="163"/>
      <c r="P58" s="163"/>
      <c r="Q58" s="163"/>
    </row>
    <row r="59" spans="3:17" ht="18" customHeight="1" x14ac:dyDescent="0.35">
      <c r="C59" s="163"/>
      <c r="D59" s="163"/>
      <c r="E59" s="163"/>
      <c r="F59" s="163"/>
      <c r="G59" s="163"/>
      <c r="H59" s="163"/>
      <c r="I59" s="163"/>
      <c r="J59" s="163"/>
      <c r="K59" s="163"/>
      <c r="L59" s="163"/>
      <c r="M59" s="163"/>
      <c r="N59" s="163"/>
      <c r="O59" s="163"/>
      <c r="P59" s="163"/>
      <c r="Q59" s="163"/>
    </row>
    <row r="60" spans="3:17" ht="18" customHeight="1" x14ac:dyDescent="0.35">
      <c r="C60" s="163"/>
      <c r="D60" s="163"/>
      <c r="E60" s="163"/>
      <c r="F60" s="163"/>
      <c r="G60" s="163"/>
      <c r="H60" s="163"/>
      <c r="I60" s="163"/>
      <c r="J60" s="163"/>
      <c r="K60" s="163"/>
      <c r="L60" s="163"/>
      <c r="M60" s="163"/>
      <c r="N60" s="163"/>
      <c r="O60" s="163"/>
      <c r="P60" s="163"/>
      <c r="Q60" s="163"/>
    </row>
    <row r="61" spans="3:17" ht="18" customHeight="1" x14ac:dyDescent="0.35">
      <c r="C61" s="163"/>
      <c r="D61" s="163"/>
      <c r="E61" s="163"/>
      <c r="F61" s="163"/>
      <c r="G61" s="163"/>
      <c r="H61" s="163"/>
      <c r="I61" s="163"/>
      <c r="J61" s="163"/>
      <c r="K61" s="163"/>
      <c r="L61" s="163"/>
      <c r="M61" s="163"/>
      <c r="N61" s="163"/>
      <c r="O61" s="163"/>
      <c r="P61" s="163"/>
      <c r="Q61" s="163"/>
    </row>
    <row r="62" spans="3:17" ht="18" customHeight="1" x14ac:dyDescent="0.35">
      <c r="C62" s="163"/>
      <c r="D62" s="163"/>
      <c r="E62" s="163"/>
      <c r="F62" s="163"/>
      <c r="G62" s="163"/>
      <c r="H62" s="163"/>
      <c r="I62" s="163"/>
      <c r="J62" s="163"/>
      <c r="K62" s="163"/>
      <c r="L62" s="163"/>
      <c r="M62" s="163"/>
      <c r="N62" s="163"/>
      <c r="O62" s="163"/>
      <c r="P62" s="163"/>
      <c r="Q62" s="163"/>
    </row>
    <row r="63" spans="3:17" ht="18" customHeight="1" x14ac:dyDescent="0.35">
      <c r="C63" s="163"/>
      <c r="D63" s="163"/>
      <c r="E63" s="163"/>
      <c r="F63" s="163"/>
      <c r="G63" s="163"/>
      <c r="H63" s="163"/>
      <c r="I63" s="163"/>
      <c r="J63" s="163"/>
      <c r="K63" s="163"/>
      <c r="L63" s="163"/>
      <c r="M63" s="163"/>
      <c r="N63" s="163"/>
      <c r="O63" s="163"/>
      <c r="P63" s="163"/>
      <c r="Q63" s="163"/>
    </row>
    <row r="64" spans="3:17" ht="18" customHeight="1" x14ac:dyDescent="0.35">
      <c r="C64" s="163"/>
      <c r="D64" s="163"/>
      <c r="E64" s="163"/>
      <c r="F64" s="163"/>
      <c r="G64" s="163"/>
      <c r="H64" s="163"/>
      <c r="I64" s="163"/>
      <c r="J64" s="163"/>
      <c r="K64" s="163"/>
      <c r="L64" s="163"/>
      <c r="M64" s="163"/>
      <c r="N64" s="163"/>
      <c r="O64" s="163"/>
      <c r="P64" s="163"/>
      <c r="Q64" s="163"/>
    </row>
    <row r="65" spans="3:17" ht="18" customHeight="1" x14ac:dyDescent="0.35">
      <c r="C65" s="163"/>
      <c r="D65" s="163"/>
      <c r="E65" s="163"/>
      <c r="F65" s="163"/>
      <c r="G65" s="163"/>
      <c r="H65" s="163"/>
      <c r="I65" s="163"/>
      <c r="J65" s="163"/>
      <c r="K65" s="163"/>
      <c r="L65" s="163"/>
      <c r="M65" s="163"/>
      <c r="N65" s="163"/>
      <c r="O65" s="163"/>
      <c r="P65" s="163"/>
      <c r="Q65" s="163"/>
    </row>
    <row r="66" spans="3:17" ht="18" customHeight="1" x14ac:dyDescent="0.35">
      <c r="C66" s="163"/>
      <c r="D66" s="163"/>
      <c r="E66" s="163"/>
      <c r="F66" s="163"/>
      <c r="G66" s="163"/>
      <c r="H66" s="163"/>
      <c r="I66" s="163"/>
      <c r="J66" s="163"/>
      <c r="K66" s="163"/>
      <c r="L66" s="163"/>
      <c r="M66" s="163"/>
      <c r="N66" s="163"/>
      <c r="O66" s="163"/>
      <c r="P66" s="163"/>
      <c r="Q66" s="163"/>
    </row>
    <row r="67" spans="3:17" ht="18" customHeight="1" x14ac:dyDescent="0.35">
      <c r="C67" s="163"/>
      <c r="D67" s="163"/>
      <c r="E67" s="163"/>
      <c r="F67" s="163"/>
      <c r="G67" s="163"/>
      <c r="H67" s="163"/>
      <c r="I67" s="163"/>
      <c r="J67" s="163"/>
      <c r="K67" s="163"/>
      <c r="L67" s="163"/>
      <c r="M67" s="163"/>
      <c r="N67" s="163"/>
      <c r="O67" s="163"/>
      <c r="P67" s="163"/>
      <c r="Q67" s="163"/>
    </row>
    <row r="68" spans="3:17" ht="18" customHeight="1" x14ac:dyDescent="0.35">
      <c r="C68" s="163"/>
      <c r="D68" s="163"/>
      <c r="E68" s="163"/>
      <c r="F68" s="163"/>
      <c r="G68" s="163"/>
      <c r="H68" s="163"/>
      <c r="I68" s="163"/>
      <c r="J68" s="163"/>
      <c r="K68" s="163"/>
      <c r="L68" s="163"/>
      <c r="M68" s="163"/>
      <c r="N68" s="163"/>
      <c r="O68" s="163"/>
      <c r="P68" s="163"/>
      <c r="Q68" s="163"/>
    </row>
    <row r="69" spans="3:17" ht="18" customHeight="1" x14ac:dyDescent="0.35">
      <c r="C69" s="163"/>
      <c r="D69" s="163"/>
      <c r="E69" s="163"/>
      <c r="F69" s="163"/>
      <c r="G69" s="163"/>
      <c r="H69" s="163"/>
      <c r="I69" s="163"/>
      <c r="J69" s="163"/>
      <c r="K69" s="163"/>
      <c r="L69" s="163"/>
      <c r="M69" s="163"/>
      <c r="N69" s="163"/>
      <c r="O69" s="163"/>
      <c r="P69" s="163"/>
      <c r="Q69" s="163"/>
    </row>
    <row r="70" spans="3:17" ht="18" customHeight="1" x14ac:dyDescent="0.35">
      <c r="C70" s="163"/>
      <c r="D70" s="163"/>
      <c r="E70" s="163"/>
      <c r="F70" s="163"/>
      <c r="G70" s="163"/>
      <c r="H70" s="163"/>
      <c r="I70" s="163"/>
      <c r="J70" s="163"/>
      <c r="K70" s="163"/>
      <c r="L70" s="163"/>
      <c r="M70" s="163"/>
      <c r="N70" s="163"/>
      <c r="O70" s="163"/>
      <c r="P70" s="163"/>
      <c r="Q70" s="163"/>
    </row>
    <row r="71" spans="3:17" ht="18" customHeight="1" x14ac:dyDescent="0.35">
      <c r="C71" s="163"/>
      <c r="D71" s="163"/>
      <c r="E71" s="163"/>
      <c r="F71" s="163"/>
      <c r="G71" s="163"/>
      <c r="H71" s="163"/>
      <c r="I71" s="163"/>
      <c r="J71" s="163"/>
      <c r="K71" s="163"/>
      <c r="L71" s="163"/>
      <c r="M71" s="163"/>
      <c r="N71" s="163"/>
      <c r="O71" s="163"/>
      <c r="P71" s="163"/>
      <c r="Q71" s="163"/>
    </row>
    <row r="72" spans="3:17" ht="18" customHeight="1" x14ac:dyDescent="0.35">
      <c r="C72" s="163"/>
      <c r="D72" s="163"/>
      <c r="E72" s="163"/>
      <c r="F72" s="163"/>
      <c r="G72" s="163"/>
      <c r="H72" s="163"/>
      <c r="I72" s="163"/>
      <c r="J72" s="163"/>
      <c r="K72" s="163"/>
      <c r="L72" s="163"/>
      <c r="M72" s="163"/>
      <c r="N72" s="163"/>
      <c r="O72" s="163"/>
      <c r="P72" s="163"/>
      <c r="Q72" s="163"/>
    </row>
    <row r="73" spans="3:17" ht="18" customHeight="1" x14ac:dyDescent="0.35">
      <c r="C73" s="163"/>
      <c r="D73" s="163"/>
      <c r="E73" s="163"/>
      <c r="F73" s="163"/>
      <c r="G73" s="163"/>
      <c r="H73" s="163"/>
      <c r="I73" s="163"/>
      <c r="J73" s="163"/>
      <c r="K73" s="163"/>
      <c r="L73" s="163"/>
      <c r="M73" s="163"/>
      <c r="N73" s="163"/>
      <c r="O73" s="163"/>
      <c r="P73" s="163"/>
      <c r="Q73" s="163"/>
    </row>
    <row r="74" spans="3:17" ht="18" customHeight="1" x14ac:dyDescent="0.35">
      <c r="C74" s="163"/>
      <c r="D74" s="163"/>
      <c r="E74" s="163"/>
      <c r="F74" s="163"/>
      <c r="G74" s="163"/>
      <c r="H74" s="163"/>
      <c r="I74" s="163"/>
      <c r="J74" s="163"/>
      <c r="K74" s="163"/>
      <c r="L74" s="163"/>
      <c r="M74" s="163"/>
      <c r="N74" s="163"/>
      <c r="O74" s="163"/>
      <c r="P74" s="163"/>
      <c r="Q74" s="163"/>
    </row>
    <row r="75" spans="3:17" ht="18" customHeight="1" x14ac:dyDescent="0.35">
      <c r="C75" s="163"/>
      <c r="D75" s="163"/>
      <c r="E75" s="163"/>
      <c r="F75" s="163"/>
      <c r="G75" s="163"/>
      <c r="H75" s="163"/>
      <c r="I75" s="163"/>
      <c r="J75" s="163"/>
      <c r="K75" s="163"/>
      <c r="L75" s="163"/>
      <c r="M75" s="163"/>
      <c r="N75" s="163"/>
      <c r="O75" s="163"/>
      <c r="P75" s="163"/>
      <c r="Q75" s="163"/>
    </row>
    <row r="76" spans="3:17" ht="18" customHeight="1" x14ac:dyDescent="0.35">
      <c r="C76" s="163"/>
      <c r="D76" s="163"/>
      <c r="E76" s="163"/>
      <c r="F76" s="163"/>
      <c r="G76" s="163"/>
      <c r="H76" s="163"/>
      <c r="I76" s="163"/>
      <c r="J76" s="163"/>
      <c r="K76" s="163"/>
      <c r="L76" s="163"/>
      <c r="M76" s="163"/>
      <c r="N76" s="163"/>
      <c r="O76" s="163"/>
      <c r="P76" s="163"/>
      <c r="Q76" s="163"/>
    </row>
    <row r="77" spans="3:17" ht="18" customHeight="1" x14ac:dyDescent="0.35">
      <c r="C77" s="163"/>
      <c r="D77" s="163"/>
      <c r="E77" s="163"/>
      <c r="F77" s="163"/>
      <c r="G77" s="163"/>
      <c r="H77" s="163"/>
      <c r="I77" s="163"/>
      <c r="J77" s="163"/>
      <c r="K77" s="163"/>
      <c r="L77" s="163"/>
      <c r="M77" s="163"/>
      <c r="N77" s="163"/>
      <c r="O77" s="163"/>
      <c r="P77" s="163"/>
      <c r="Q77" s="163"/>
    </row>
    <row r="78" spans="3:17" ht="18" customHeight="1" x14ac:dyDescent="0.35">
      <c r="C78" s="163"/>
      <c r="D78" s="163"/>
      <c r="E78" s="163"/>
      <c r="F78" s="163"/>
      <c r="G78" s="163"/>
      <c r="H78" s="163"/>
      <c r="I78" s="163"/>
      <c r="J78" s="163"/>
      <c r="K78" s="163"/>
      <c r="L78" s="163"/>
      <c r="M78" s="163"/>
      <c r="N78" s="163"/>
      <c r="O78" s="163"/>
      <c r="P78" s="163"/>
      <c r="Q78" s="163"/>
    </row>
    <row r="79" spans="3:17" ht="18" customHeight="1" x14ac:dyDescent="0.35">
      <c r="C79" s="163"/>
      <c r="D79" s="163"/>
      <c r="E79" s="163"/>
      <c r="F79" s="163"/>
      <c r="G79" s="163"/>
      <c r="H79" s="163"/>
      <c r="I79" s="163"/>
      <c r="J79" s="163"/>
      <c r="K79" s="163"/>
      <c r="L79" s="163"/>
      <c r="M79" s="163"/>
      <c r="N79" s="163"/>
      <c r="O79" s="163"/>
      <c r="P79" s="163"/>
      <c r="Q79" s="163"/>
    </row>
    <row r="80" spans="3:17" ht="18" customHeight="1" x14ac:dyDescent="0.35">
      <c r="C80" s="163"/>
      <c r="D80" s="163"/>
      <c r="E80" s="163"/>
      <c r="F80" s="163"/>
      <c r="G80" s="163"/>
      <c r="H80" s="163"/>
      <c r="I80" s="163"/>
      <c r="J80" s="163"/>
      <c r="K80" s="163"/>
      <c r="L80" s="163"/>
      <c r="M80" s="163"/>
      <c r="N80" s="163"/>
      <c r="O80" s="163"/>
      <c r="P80" s="163"/>
      <c r="Q80" s="163"/>
    </row>
    <row r="81" spans="3:17" ht="18" customHeight="1" x14ac:dyDescent="0.35">
      <c r="C81" s="163"/>
      <c r="D81" s="163"/>
      <c r="E81" s="163"/>
      <c r="F81" s="163"/>
      <c r="G81" s="163"/>
      <c r="H81" s="163"/>
      <c r="I81" s="163"/>
      <c r="J81" s="163"/>
      <c r="K81" s="163"/>
      <c r="L81" s="163"/>
      <c r="M81" s="163"/>
      <c r="N81" s="163"/>
      <c r="O81" s="163"/>
      <c r="P81" s="163"/>
      <c r="Q81" s="163"/>
    </row>
    <row r="82" spans="3:17" ht="18" customHeight="1" x14ac:dyDescent="0.35">
      <c r="C82" s="163"/>
      <c r="D82" s="163"/>
      <c r="E82" s="163"/>
      <c r="F82" s="163"/>
      <c r="G82" s="163"/>
      <c r="H82" s="163"/>
      <c r="I82" s="163"/>
      <c r="J82" s="163"/>
      <c r="K82" s="163"/>
      <c r="L82" s="163"/>
      <c r="M82" s="163"/>
      <c r="N82" s="163"/>
      <c r="O82" s="163"/>
      <c r="P82" s="163"/>
      <c r="Q82" s="163"/>
    </row>
    <row r="83" spans="3:17" ht="18" customHeight="1" x14ac:dyDescent="0.35">
      <c r="C83" s="163"/>
      <c r="D83" s="163"/>
      <c r="E83" s="163"/>
      <c r="F83" s="163"/>
      <c r="G83" s="163"/>
      <c r="H83" s="163"/>
      <c r="I83" s="163"/>
      <c r="J83" s="163"/>
      <c r="K83" s="163"/>
      <c r="L83" s="163"/>
      <c r="M83" s="163"/>
      <c r="N83" s="163"/>
      <c r="O83" s="163"/>
      <c r="P83" s="163"/>
      <c r="Q83" s="163"/>
    </row>
    <row r="84" spans="3:17" ht="18" customHeight="1" x14ac:dyDescent="0.35">
      <c r="C84" s="163"/>
      <c r="D84" s="163"/>
      <c r="E84" s="163"/>
      <c r="F84" s="163"/>
      <c r="G84" s="163"/>
      <c r="H84" s="163"/>
      <c r="I84" s="163"/>
      <c r="J84" s="163"/>
      <c r="K84" s="163"/>
      <c r="L84" s="163"/>
      <c r="M84" s="163"/>
      <c r="N84" s="163"/>
      <c r="O84" s="163"/>
      <c r="P84" s="163"/>
      <c r="Q84" s="163"/>
    </row>
    <row r="85" spans="3:17" ht="18" customHeight="1" x14ac:dyDescent="0.35">
      <c r="C85" s="163"/>
      <c r="D85" s="163"/>
      <c r="E85" s="163"/>
      <c r="F85" s="163"/>
      <c r="G85" s="163"/>
      <c r="H85" s="163"/>
      <c r="I85" s="163"/>
      <c r="J85" s="163"/>
      <c r="K85" s="163"/>
      <c r="L85" s="163"/>
      <c r="M85" s="163"/>
      <c r="N85" s="163"/>
      <c r="O85" s="163"/>
      <c r="P85" s="163"/>
      <c r="Q85" s="163"/>
    </row>
    <row r="86" spans="3:17" ht="18" customHeight="1" x14ac:dyDescent="0.35">
      <c r="C86" s="163"/>
      <c r="D86" s="163"/>
      <c r="E86" s="163"/>
      <c r="F86" s="163"/>
      <c r="G86" s="163"/>
      <c r="H86" s="163"/>
      <c r="I86" s="163"/>
      <c r="J86" s="163"/>
      <c r="K86" s="163"/>
      <c r="L86" s="163"/>
      <c r="M86" s="163"/>
      <c r="N86" s="163"/>
      <c r="O86" s="163"/>
      <c r="P86" s="163"/>
      <c r="Q86" s="163"/>
    </row>
    <row r="87" spans="3:17" ht="18" customHeight="1" x14ac:dyDescent="0.35">
      <c r="C87" s="163"/>
      <c r="D87" s="163"/>
      <c r="E87" s="163"/>
      <c r="F87" s="163"/>
      <c r="G87" s="163"/>
      <c r="H87" s="163"/>
      <c r="I87" s="163"/>
      <c r="J87" s="163"/>
      <c r="K87" s="163"/>
      <c r="L87" s="163"/>
      <c r="M87" s="163"/>
      <c r="N87" s="163"/>
      <c r="O87" s="163"/>
      <c r="P87" s="163"/>
      <c r="Q87" s="163"/>
    </row>
    <row r="88" spans="3:17" ht="18" customHeight="1" x14ac:dyDescent="0.35">
      <c r="C88" s="163"/>
      <c r="D88" s="163"/>
      <c r="E88" s="163"/>
      <c r="F88" s="163"/>
      <c r="G88" s="163"/>
      <c r="H88" s="163"/>
      <c r="I88" s="163"/>
      <c r="J88" s="163"/>
      <c r="K88" s="163"/>
      <c r="L88" s="163"/>
      <c r="M88" s="163"/>
      <c r="N88" s="163"/>
      <c r="O88" s="163"/>
      <c r="P88" s="163"/>
      <c r="Q88" s="163"/>
    </row>
    <row r="89" spans="3:17" ht="18" customHeight="1" x14ac:dyDescent="0.35">
      <c r="C89" s="163"/>
      <c r="D89" s="163"/>
      <c r="E89" s="163"/>
      <c r="F89" s="163"/>
      <c r="G89" s="163"/>
      <c r="H89" s="163"/>
      <c r="I89" s="163"/>
      <c r="J89" s="163"/>
      <c r="K89" s="163"/>
      <c r="L89" s="163"/>
      <c r="M89" s="163"/>
      <c r="N89" s="163"/>
      <c r="O89" s="163"/>
      <c r="P89" s="163"/>
      <c r="Q89" s="163"/>
    </row>
    <row r="90" spans="3:17" ht="18" customHeight="1" x14ac:dyDescent="0.35">
      <c r="C90" s="163"/>
      <c r="D90" s="163"/>
      <c r="E90" s="163"/>
      <c r="F90" s="163"/>
      <c r="G90" s="163"/>
      <c r="H90" s="163"/>
      <c r="I90" s="163"/>
      <c r="J90" s="163"/>
      <c r="K90" s="163"/>
      <c r="L90" s="163"/>
      <c r="M90" s="163"/>
      <c r="N90" s="163"/>
      <c r="O90" s="163"/>
      <c r="P90" s="163"/>
      <c r="Q90" s="163"/>
    </row>
    <row r="91" spans="3:17" ht="18" customHeight="1" x14ac:dyDescent="0.35">
      <c r="C91" s="163"/>
      <c r="D91" s="163"/>
      <c r="E91" s="163"/>
      <c r="F91" s="163"/>
      <c r="G91" s="163"/>
      <c r="H91" s="163"/>
      <c r="I91" s="163"/>
      <c r="J91" s="163"/>
      <c r="K91" s="163"/>
      <c r="L91" s="163"/>
      <c r="M91" s="163"/>
      <c r="N91" s="163"/>
      <c r="O91" s="163"/>
      <c r="P91" s="163"/>
      <c r="Q91" s="163"/>
    </row>
    <row r="92" spans="3:17" ht="18" customHeight="1" x14ac:dyDescent="0.35">
      <c r="C92" s="163"/>
      <c r="D92" s="163"/>
      <c r="E92" s="163"/>
      <c r="F92" s="163"/>
      <c r="G92" s="163"/>
      <c r="H92" s="163"/>
      <c r="I92" s="163"/>
      <c r="J92" s="163"/>
      <c r="K92" s="163"/>
      <c r="L92" s="163"/>
      <c r="M92" s="163"/>
      <c r="N92" s="163"/>
      <c r="O92" s="163"/>
      <c r="P92" s="163"/>
      <c r="Q92" s="163"/>
    </row>
    <row r="93" spans="3:17" ht="18" customHeight="1" x14ac:dyDescent="0.35">
      <c r="C93" s="163"/>
      <c r="D93" s="163"/>
      <c r="E93" s="163"/>
      <c r="F93" s="163"/>
      <c r="G93" s="163"/>
      <c r="H93" s="163"/>
      <c r="I93" s="163"/>
      <c r="J93" s="163"/>
      <c r="K93" s="163"/>
      <c r="L93" s="163"/>
      <c r="M93" s="163"/>
      <c r="N93" s="163"/>
      <c r="O93" s="163"/>
      <c r="P93" s="163"/>
      <c r="Q93" s="163"/>
    </row>
    <row r="94" spans="3:17" ht="18" customHeight="1" x14ac:dyDescent="0.35">
      <c r="C94" s="163"/>
      <c r="D94" s="163"/>
      <c r="E94" s="163"/>
      <c r="F94" s="163"/>
      <c r="G94" s="163"/>
      <c r="H94" s="163"/>
      <c r="I94" s="163"/>
      <c r="J94" s="163"/>
      <c r="K94" s="163"/>
      <c r="L94" s="163"/>
      <c r="M94" s="163"/>
      <c r="N94" s="163"/>
      <c r="O94" s="163"/>
      <c r="P94" s="163"/>
      <c r="Q94" s="163"/>
    </row>
    <row r="95" spans="3:17" ht="18" customHeight="1" x14ac:dyDescent="0.35">
      <c r="C95" s="163"/>
      <c r="D95" s="163"/>
      <c r="E95" s="163"/>
      <c r="F95" s="163"/>
      <c r="G95" s="163"/>
      <c r="H95" s="163"/>
      <c r="I95" s="163"/>
      <c r="J95" s="163"/>
      <c r="K95" s="163"/>
      <c r="L95" s="163"/>
      <c r="M95" s="163"/>
      <c r="N95" s="163"/>
      <c r="O95" s="163"/>
      <c r="P95" s="163"/>
      <c r="Q95" s="163"/>
    </row>
    <row r="96" spans="3:17" ht="18" customHeight="1" x14ac:dyDescent="0.35">
      <c r="C96" s="163"/>
      <c r="D96" s="163"/>
      <c r="E96" s="163"/>
      <c r="F96" s="163"/>
      <c r="G96" s="163"/>
      <c r="H96" s="163"/>
      <c r="I96" s="163"/>
      <c r="J96" s="163"/>
      <c r="K96" s="163"/>
      <c r="L96" s="163"/>
      <c r="M96" s="163"/>
      <c r="N96" s="163"/>
      <c r="O96" s="163"/>
      <c r="P96" s="163"/>
      <c r="Q96" s="163"/>
    </row>
    <row r="97" spans="3:17" ht="18" customHeight="1" x14ac:dyDescent="0.35">
      <c r="C97" s="163"/>
      <c r="D97" s="163"/>
      <c r="E97" s="163"/>
      <c r="F97" s="163"/>
      <c r="G97" s="163"/>
      <c r="H97" s="163"/>
      <c r="I97" s="163"/>
      <c r="J97" s="163"/>
      <c r="K97" s="163"/>
      <c r="L97" s="163"/>
      <c r="M97" s="163"/>
      <c r="N97" s="163"/>
      <c r="O97" s="163"/>
      <c r="P97" s="163"/>
      <c r="Q97" s="163"/>
    </row>
    <row r="98" spans="3:17" ht="18" customHeight="1" x14ac:dyDescent="0.35">
      <c r="C98" s="163"/>
      <c r="D98" s="163"/>
      <c r="E98" s="163"/>
      <c r="F98" s="163"/>
      <c r="G98" s="163"/>
      <c r="H98" s="163"/>
      <c r="I98" s="163"/>
      <c r="J98" s="163"/>
      <c r="K98" s="163"/>
      <c r="L98" s="163"/>
      <c r="M98" s="163"/>
      <c r="N98" s="163"/>
      <c r="O98" s="163"/>
      <c r="P98" s="163"/>
      <c r="Q98" s="163"/>
    </row>
    <row r="99" spans="3:17" ht="18" customHeight="1" x14ac:dyDescent="0.35">
      <c r="C99" s="163"/>
      <c r="D99" s="163"/>
      <c r="E99" s="163"/>
      <c r="F99" s="163"/>
      <c r="G99" s="163"/>
      <c r="H99" s="163"/>
      <c r="I99" s="163"/>
      <c r="J99" s="163"/>
      <c r="K99" s="163"/>
      <c r="L99" s="163"/>
      <c r="M99" s="163"/>
      <c r="N99" s="163"/>
      <c r="O99" s="163"/>
      <c r="P99" s="163"/>
      <c r="Q99" s="163"/>
    </row>
    <row r="100" spans="3:17" ht="18" customHeight="1" x14ac:dyDescent="0.35">
      <c r="C100" s="163"/>
      <c r="D100" s="163"/>
      <c r="E100" s="163"/>
      <c r="F100" s="163"/>
      <c r="G100" s="163"/>
      <c r="H100" s="163"/>
      <c r="I100" s="163"/>
      <c r="J100" s="163"/>
      <c r="K100" s="163"/>
      <c r="L100" s="163"/>
      <c r="M100" s="163"/>
      <c r="N100" s="163"/>
      <c r="O100" s="163"/>
      <c r="P100" s="163"/>
      <c r="Q100" s="163"/>
    </row>
    <row r="101" spans="3:17" ht="18" customHeight="1" x14ac:dyDescent="0.35">
      <c r="C101" s="163"/>
      <c r="D101" s="163"/>
      <c r="E101" s="163"/>
      <c r="F101" s="163"/>
      <c r="G101" s="163"/>
      <c r="H101" s="163"/>
      <c r="I101" s="163"/>
      <c r="J101" s="163"/>
      <c r="K101" s="163"/>
      <c r="L101" s="163"/>
      <c r="M101" s="163"/>
      <c r="N101" s="163"/>
      <c r="O101" s="163"/>
      <c r="P101" s="163"/>
      <c r="Q101" s="163"/>
    </row>
    <row r="102" spans="3:17" ht="18" customHeight="1" x14ac:dyDescent="0.35">
      <c r="C102" s="163"/>
      <c r="D102" s="163"/>
      <c r="E102" s="163"/>
      <c r="F102" s="163"/>
      <c r="G102" s="163"/>
      <c r="H102" s="163"/>
      <c r="I102" s="163"/>
      <c r="J102" s="163"/>
      <c r="K102" s="163"/>
      <c r="L102" s="163"/>
      <c r="M102" s="163"/>
      <c r="N102" s="163"/>
      <c r="O102" s="163"/>
      <c r="P102" s="163"/>
      <c r="Q102" s="163"/>
    </row>
    <row r="103" spans="3:17" ht="18" customHeight="1" x14ac:dyDescent="0.35">
      <c r="C103" s="163"/>
      <c r="D103" s="163"/>
      <c r="E103" s="163"/>
      <c r="F103" s="163"/>
      <c r="G103" s="163"/>
      <c r="H103" s="163"/>
      <c r="I103" s="163"/>
      <c r="J103" s="163"/>
      <c r="K103" s="163"/>
      <c r="L103" s="163"/>
      <c r="M103" s="163"/>
      <c r="N103" s="163"/>
      <c r="O103" s="163"/>
      <c r="P103" s="163"/>
      <c r="Q103" s="163"/>
    </row>
    <row r="104" spans="3:17" ht="18" customHeight="1" x14ac:dyDescent="0.35">
      <c r="C104" s="163"/>
      <c r="D104" s="163"/>
      <c r="E104" s="163"/>
      <c r="F104" s="163"/>
      <c r="G104" s="163"/>
      <c r="H104" s="163"/>
      <c r="I104" s="163"/>
      <c r="J104" s="163"/>
      <c r="K104" s="163"/>
      <c r="L104" s="163"/>
      <c r="M104" s="163"/>
      <c r="N104" s="163"/>
      <c r="O104" s="163"/>
      <c r="P104" s="163"/>
      <c r="Q104" s="163"/>
    </row>
    <row r="105" spans="3:17" ht="18" customHeight="1" x14ac:dyDescent="0.35">
      <c r="C105" s="163"/>
      <c r="D105" s="163"/>
      <c r="E105" s="163"/>
      <c r="F105" s="163"/>
      <c r="G105" s="163"/>
      <c r="H105" s="163"/>
      <c r="I105" s="163"/>
      <c r="J105" s="163"/>
      <c r="K105" s="163"/>
      <c r="L105" s="163"/>
      <c r="M105" s="163"/>
      <c r="N105" s="163"/>
      <c r="O105" s="163"/>
      <c r="P105" s="163"/>
      <c r="Q105" s="163"/>
    </row>
    <row r="106" spans="3:17" ht="18" customHeight="1" x14ac:dyDescent="0.35">
      <c r="C106" s="163"/>
      <c r="D106" s="163"/>
      <c r="E106" s="163"/>
      <c r="F106" s="163"/>
      <c r="G106" s="163"/>
      <c r="H106" s="163"/>
      <c r="I106" s="163"/>
      <c r="J106" s="163"/>
      <c r="K106" s="163"/>
      <c r="L106" s="163"/>
      <c r="M106" s="163"/>
      <c r="N106" s="163"/>
      <c r="O106" s="163"/>
      <c r="P106" s="163"/>
      <c r="Q106" s="163"/>
    </row>
    <row r="107" spans="3:17" ht="18" customHeight="1" x14ac:dyDescent="0.35">
      <c r="C107" s="163"/>
      <c r="D107" s="163"/>
      <c r="E107" s="163"/>
      <c r="F107" s="163"/>
      <c r="G107" s="163"/>
      <c r="H107" s="163"/>
      <c r="I107" s="163"/>
      <c r="J107" s="163"/>
      <c r="K107" s="163"/>
      <c r="L107" s="163"/>
      <c r="M107" s="163"/>
      <c r="N107" s="163"/>
      <c r="O107" s="163"/>
      <c r="P107" s="163"/>
      <c r="Q107" s="163"/>
    </row>
    <row r="108" spans="3:17" ht="18" customHeight="1" x14ac:dyDescent="0.35">
      <c r="C108" s="163"/>
      <c r="D108" s="163"/>
      <c r="E108" s="163"/>
      <c r="F108" s="163"/>
      <c r="G108" s="163"/>
      <c r="H108" s="163"/>
      <c r="I108" s="163"/>
      <c r="J108" s="163"/>
      <c r="K108" s="163"/>
      <c r="L108" s="163"/>
      <c r="M108" s="163"/>
      <c r="N108" s="163"/>
      <c r="O108" s="163"/>
      <c r="P108" s="163"/>
      <c r="Q108" s="163"/>
    </row>
    <row r="109" spans="3:17" ht="18" customHeight="1" x14ac:dyDescent="0.35">
      <c r="C109" s="163"/>
      <c r="D109" s="163"/>
      <c r="E109" s="163"/>
      <c r="F109" s="163"/>
      <c r="G109" s="163"/>
      <c r="H109" s="163"/>
      <c r="I109" s="163"/>
      <c r="J109" s="163"/>
      <c r="K109" s="163"/>
      <c r="L109" s="163"/>
      <c r="M109" s="163"/>
      <c r="N109" s="163"/>
      <c r="O109" s="163"/>
      <c r="P109" s="163"/>
      <c r="Q109" s="163"/>
    </row>
    <row r="110" spans="3:17" ht="18" customHeight="1" x14ac:dyDescent="0.35">
      <c r="C110" s="163"/>
      <c r="D110" s="163"/>
      <c r="E110" s="163"/>
      <c r="F110" s="163"/>
      <c r="G110" s="163"/>
      <c r="H110" s="163"/>
      <c r="I110" s="163"/>
      <c r="J110" s="163"/>
      <c r="K110" s="163"/>
      <c r="L110" s="163"/>
      <c r="M110" s="163"/>
      <c r="N110" s="163"/>
      <c r="O110" s="163"/>
      <c r="P110" s="163"/>
      <c r="Q110" s="163"/>
    </row>
    <row r="111" spans="3:17" ht="18" customHeight="1" x14ac:dyDescent="0.35">
      <c r="C111" s="163"/>
      <c r="D111" s="163"/>
      <c r="E111" s="163"/>
      <c r="F111" s="163"/>
      <c r="G111" s="163"/>
      <c r="H111" s="163"/>
      <c r="I111" s="163"/>
      <c r="J111" s="163"/>
      <c r="K111" s="163"/>
      <c r="L111" s="163"/>
      <c r="M111" s="163"/>
      <c r="N111" s="163"/>
      <c r="O111" s="163"/>
      <c r="P111" s="163"/>
      <c r="Q111" s="163"/>
    </row>
    <row r="112" spans="3:17" ht="18" customHeight="1" x14ac:dyDescent="0.35">
      <c r="C112" s="163"/>
      <c r="D112" s="163"/>
      <c r="E112" s="163"/>
      <c r="F112" s="163"/>
      <c r="G112" s="163"/>
      <c r="H112" s="163"/>
      <c r="I112" s="163"/>
      <c r="J112" s="163"/>
      <c r="K112" s="163"/>
      <c r="L112" s="163"/>
      <c r="M112" s="163"/>
      <c r="N112" s="163"/>
      <c r="O112" s="163"/>
      <c r="P112" s="163"/>
      <c r="Q112" s="163"/>
    </row>
    <row r="113" spans="3:17" ht="18" customHeight="1" x14ac:dyDescent="0.35">
      <c r="C113" s="163"/>
      <c r="D113" s="163"/>
      <c r="E113" s="163"/>
      <c r="F113" s="163"/>
      <c r="G113" s="163"/>
      <c r="H113" s="163"/>
      <c r="I113" s="163"/>
      <c r="J113" s="163"/>
      <c r="K113" s="163"/>
      <c r="L113" s="163"/>
      <c r="M113" s="163"/>
      <c r="N113" s="163"/>
      <c r="O113" s="163"/>
      <c r="P113" s="163"/>
      <c r="Q113" s="163"/>
    </row>
    <row r="114" spans="3:17" ht="18" customHeight="1" x14ac:dyDescent="0.35">
      <c r="C114" s="163"/>
      <c r="D114" s="163"/>
      <c r="E114" s="163"/>
      <c r="F114" s="163"/>
      <c r="G114" s="163"/>
      <c r="H114" s="163"/>
      <c r="I114" s="163"/>
      <c r="J114" s="163"/>
      <c r="K114" s="163"/>
      <c r="L114" s="163"/>
      <c r="M114" s="163"/>
      <c r="N114" s="163"/>
      <c r="O114" s="163"/>
      <c r="P114" s="163"/>
      <c r="Q114" s="163"/>
    </row>
    <row r="115" spans="3:17" ht="18" customHeight="1" x14ac:dyDescent="0.35">
      <c r="C115" s="163"/>
      <c r="D115" s="163"/>
      <c r="E115" s="163"/>
      <c r="F115" s="163"/>
      <c r="G115" s="163"/>
      <c r="H115" s="163"/>
      <c r="I115" s="163"/>
      <c r="J115" s="163"/>
      <c r="K115" s="163"/>
      <c r="L115" s="163"/>
      <c r="M115" s="163"/>
      <c r="N115" s="163"/>
      <c r="O115" s="163"/>
      <c r="P115" s="163"/>
      <c r="Q115" s="163"/>
    </row>
    <row r="116" spans="3:17" ht="18" customHeight="1" x14ac:dyDescent="0.35">
      <c r="C116" s="163"/>
      <c r="D116" s="163"/>
      <c r="E116" s="163"/>
      <c r="F116" s="163"/>
      <c r="G116" s="163"/>
      <c r="H116" s="163"/>
      <c r="I116" s="163"/>
      <c r="J116" s="163"/>
      <c r="K116" s="163"/>
      <c r="L116" s="163"/>
      <c r="M116" s="163"/>
      <c r="N116" s="163"/>
      <c r="O116" s="163"/>
      <c r="P116" s="163"/>
      <c r="Q116" s="163"/>
    </row>
    <row r="117" spans="3:17" ht="18" customHeight="1" x14ac:dyDescent="0.35">
      <c r="C117" s="163"/>
      <c r="D117" s="163"/>
      <c r="E117" s="163"/>
      <c r="F117" s="163"/>
      <c r="G117" s="163"/>
      <c r="H117" s="163"/>
      <c r="I117" s="163"/>
      <c r="J117" s="163"/>
      <c r="K117" s="163"/>
      <c r="L117" s="163"/>
      <c r="M117" s="163"/>
      <c r="N117" s="163"/>
      <c r="O117" s="163"/>
      <c r="P117" s="163"/>
      <c r="Q117" s="163"/>
    </row>
    <row r="118" spans="3:17" ht="18" customHeight="1" x14ac:dyDescent="0.35">
      <c r="C118" s="163"/>
      <c r="D118" s="163"/>
      <c r="E118" s="163"/>
      <c r="F118" s="163"/>
      <c r="G118" s="163"/>
      <c r="H118" s="163"/>
      <c r="I118" s="163"/>
      <c r="J118" s="163"/>
      <c r="K118" s="163"/>
      <c r="L118" s="163"/>
      <c r="M118" s="163"/>
      <c r="N118" s="163"/>
      <c r="O118" s="163"/>
      <c r="P118" s="163"/>
      <c r="Q118" s="163"/>
    </row>
    <row r="119" spans="3:17" ht="18" customHeight="1" x14ac:dyDescent="0.35">
      <c r="C119" s="163"/>
      <c r="D119" s="163"/>
      <c r="E119" s="163"/>
      <c r="F119" s="163"/>
      <c r="G119" s="163"/>
      <c r="H119" s="163"/>
      <c r="I119" s="163"/>
      <c r="J119" s="163"/>
      <c r="K119" s="163"/>
      <c r="L119" s="163"/>
      <c r="M119" s="163"/>
      <c r="N119" s="163"/>
      <c r="O119" s="163"/>
      <c r="P119" s="163"/>
      <c r="Q119" s="163"/>
    </row>
    <row r="120" spans="3:17" ht="18" customHeight="1" x14ac:dyDescent="0.35">
      <c r="C120" s="163"/>
      <c r="D120" s="163"/>
      <c r="E120" s="163"/>
      <c r="F120" s="163"/>
      <c r="G120" s="163"/>
      <c r="H120" s="163"/>
      <c r="I120" s="163"/>
      <c r="J120" s="163"/>
      <c r="K120" s="163"/>
      <c r="L120" s="163"/>
      <c r="M120" s="163"/>
      <c r="N120" s="163"/>
      <c r="O120" s="163"/>
      <c r="P120" s="163"/>
      <c r="Q120" s="163"/>
    </row>
    <row r="121" spans="3:17" ht="18" customHeight="1" x14ac:dyDescent="0.35">
      <c r="C121" s="163"/>
      <c r="D121" s="163"/>
      <c r="E121" s="163"/>
      <c r="F121" s="163"/>
      <c r="G121" s="163"/>
      <c r="H121" s="163"/>
      <c r="I121" s="163"/>
      <c r="J121" s="163"/>
      <c r="K121" s="163"/>
      <c r="L121" s="163"/>
      <c r="M121" s="163"/>
      <c r="N121" s="163"/>
      <c r="O121" s="163"/>
      <c r="P121" s="163"/>
      <c r="Q121" s="163"/>
    </row>
    <row r="122" spans="3:17" ht="18" customHeight="1" x14ac:dyDescent="0.35">
      <c r="C122" s="163"/>
      <c r="D122" s="163"/>
      <c r="E122" s="163"/>
      <c r="F122" s="163"/>
      <c r="G122" s="163"/>
      <c r="H122" s="163"/>
      <c r="I122" s="163"/>
      <c r="J122" s="163"/>
      <c r="K122" s="163"/>
      <c r="L122" s="163"/>
      <c r="M122" s="163"/>
      <c r="N122" s="163"/>
      <c r="O122" s="163"/>
      <c r="P122" s="163"/>
      <c r="Q122" s="163"/>
    </row>
    <row r="123" spans="3:17" ht="18" customHeight="1" x14ac:dyDescent="0.35">
      <c r="C123" s="163"/>
      <c r="D123" s="163"/>
      <c r="E123" s="163"/>
      <c r="F123" s="163"/>
      <c r="G123" s="163"/>
      <c r="H123" s="163"/>
      <c r="I123" s="163"/>
      <c r="J123" s="163"/>
      <c r="K123" s="163"/>
      <c r="L123" s="163"/>
      <c r="M123" s="163"/>
      <c r="N123" s="163"/>
      <c r="O123" s="163"/>
      <c r="P123" s="163"/>
      <c r="Q123" s="163"/>
    </row>
    <row r="124" spans="3:17" ht="18" customHeight="1" x14ac:dyDescent="0.35">
      <c r="C124" s="163"/>
      <c r="D124" s="163"/>
      <c r="E124" s="163"/>
      <c r="F124" s="163"/>
      <c r="G124" s="163"/>
      <c r="H124" s="163"/>
      <c r="I124" s="163"/>
      <c r="J124" s="163"/>
      <c r="K124" s="163"/>
      <c r="L124" s="163"/>
      <c r="M124" s="163"/>
      <c r="N124" s="163"/>
      <c r="O124" s="163"/>
      <c r="P124" s="163"/>
      <c r="Q124" s="163"/>
    </row>
    <row r="125" spans="3:17" ht="18" customHeight="1" x14ac:dyDescent="0.35">
      <c r="C125" s="163"/>
      <c r="D125" s="163"/>
      <c r="E125" s="163"/>
      <c r="F125" s="163"/>
      <c r="G125" s="163"/>
      <c r="H125" s="163"/>
      <c r="I125" s="163"/>
      <c r="J125" s="163"/>
      <c r="K125" s="163"/>
      <c r="L125" s="163"/>
      <c r="M125" s="163"/>
      <c r="N125" s="163"/>
      <c r="O125" s="163"/>
      <c r="P125" s="163"/>
      <c r="Q125" s="163"/>
    </row>
    <row r="126" spans="3:17" ht="18" customHeight="1" x14ac:dyDescent="0.35">
      <c r="C126" s="163"/>
      <c r="D126" s="163"/>
      <c r="E126" s="163"/>
      <c r="F126" s="163"/>
      <c r="G126" s="163"/>
      <c r="H126" s="163"/>
      <c r="I126" s="163"/>
      <c r="J126" s="163"/>
      <c r="K126" s="163"/>
      <c r="L126" s="163"/>
      <c r="M126" s="163"/>
      <c r="N126" s="163"/>
      <c r="O126" s="163"/>
      <c r="P126" s="163"/>
      <c r="Q126" s="163"/>
    </row>
    <row r="127" spans="3:17" ht="18" customHeight="1" x14ac:dyDescent="0.35">
      <c r="C127" s="163"/>
      <c r="D127" s="163"/>
      <c r="E127" s="163"/>
      <c r="F127" s="163"/>
      <c r="G127" s="163"/>
      <c r="H127" s="163"/>
      <c r="I127" s="163"/>
      <c r="J127" s="163"/>
      <c r="K127" s="163"/>
      <c r="L127" s="163"/>
      <c r="M127" s="163"/>
      <c r="N127" s="163"/>
      <c r="O127" s="163"/>
      <c r="P127" s="163"/>
      <c r="Q127" s="163"/>
    </row>
    <row r="128" spans="3:17" ht="18" customHeight="1" x14ac:dyDescent="0.35">
      <c r="C128" s="163"/>
      <c r="D128" s="163"/>
      <c r="E128" s="163"/>
      <c r="F128" s="163"/>
      <c r="G128" s="163"/>
      <c r="H128" s="163"/>
      <c r="I128" s="163"/>
      <c r="J128" s="163"/>
      <c r="K128" s="163"/>
      <c r="L128" s="163"/>
      <c r="M128" s="163"/>
      <c r="N128" s="163"/>
      <c r="O128" s="163"/>
      <c r="P128" s="163"/>
      <c r="Q128" s="163"/>
    </row>
    <row r="129" spans="3:17" ht="18" customHeight="1" x14ac:dyDescent="0.35">
      <c r="C129" s="163"/>
      <c r="D129" s="163"/>
      <c r="E129" s="163"/>
      <c r="F129" s="163"/>
      <c r="G129" s="163"/>
      <c r="H129" s="163"/>
      <c r="I129" s="163"/>
      <c r="J129" s="163"/>
      <c r="K129" s="163"/>
      <c r="L129" s="163"/>
      <c r="M129" s="163"/>
      <c r="N129" s="163"/>
      <c r="O129" s="163"/>
      <c r="P129" s="163"/>
      <c r="Q129" s="163"/>
    </row>
    <row r="130" spans="3:17" ht="18" customHeight="1" x14ac:dyDescent="0.35">
      <c r="C130" s="163"/>
      <c r="D130" s="163"/>
      <c r="E130" s="163"/>
      <c r="F130" s="163"/>
      <c r="G130" s="163"/>
      <c r="H130" s="163"/>
      <c r="I130" s="163"/>
      <c r="J130" s="163"/>
      <c r="K130" s="163"/>
      <c r="L130" s="163"/>
      <c r="M130" s="163"/>
      <c r="N130" s="163"/>
      <c r="O130" s="163"/>
      <c r="P130" s="163"/>
      <c r="Q130" s="163"/>
    </row>
    <row r="131" spans="3:17" ht="18" customHeight="1" x14ac:dyDescent="0.35">
      <c r="C131" s="163"/>
      <c r="D131" s="163"/>
      <c r="E131" s="163"/>
      <c r="F131" s="163"/>
      <c r="G131" s="163"/>
      <c r="H131" s="163"/>
      <c r="I131" s="163"/>
      <c r="J131" s="163"/>
      <c r="K131" s="163"/>
      <c r="L131" s="163"/>
      <c r="M131" s="163"/>
      <c r="N131" s="163"/>
      <c r="O131" s="163"/>
      <c r="P131" s="163"/>
      <c r="Q131" s="163"/>
    </row>
    <row r="132" spans="3:17" ht="18" customHeight="1" x14ac:dyDescent="0.35">
      <c r="C132" s="163"/>
      <c r="D132" s="163"/>
      <c r="E132" s="163"/>
      <c r="F132" s="163"/>
      <c r="G132" s="163"/>
      <c r="H132" s="163"/>
      <c r="I132" s="163"/>
      <c r="J132" s="163"/>
      <c r="K132" s="163"/>
      <c r="L132" s="163"/>
      <c r="M132" s="163"/>
      <c r="N132" s="163"/>
      <c r="O132" s="163"/>
      <c r="P132" s="163"/>
      <c r="Q132" s="163"/>
    </row>
    <row r="133" spans="3:17" ht="18" customHeight="1" x14ac:dyDescent="0.35">
      <c r="C133" s="163"/>
      <c r="D133" s="163"/>
      <c r="E133" s="163"/>
      <c r="F133" s="163"/>
      <c r="G133" s="163"/>
      <c r="H133" s="163"/>
      <c r="I133" s="163"/>
      <c r="J133" s="163"/>
      <c r="K133" s="163"/>
      <c r="L133" s="163"/>
      <c r="M133" s="163"/>
      <c r="N133" s="163"/>
      <c r="O133" s="163"/>
      <c r="P133" s="163"/>
      <c r="Q133" s="163"/>
    </row>
    <row r="134" spans="3:17" ht="18" customHeight="1" x14ac:dyDescent="0.35">
      <c r="C134" s="163"/>
      <c r="D134" s="163"/>
      <c r="E134" s="163"/>
      <c r="F134" s="163"/>
      <c r="G134" s="163"/>
      <c r="H134" s="163"/>
      <c r="I134" s="163"/>
      <c r="J134" s="163"/>
      <c r="K134" s="163"/>
      <c r="L134" s="163"/>
      <c r="M134" s="163"/>
      <c r="N134" s="163"/>
      <c r="O134" s="163"/>
      <c r="P134" s="163"/>
      <c r="Q134" s="163"/>
    </row>
    <row r="135" spans="3:17" ht="18" customHeight="1" x14ac:dyDescent="0.35">
      <c r="C135" s="163"/>
      <c r="D135" s="163"/>
      <c r="E135" s="163"/>
      <c r="F135" s="163"/>
      <c r="G135" s="163"/>
      <c r="H135" s="163"/>
      <c r="I135" s="163"/>
      <c r="J135" s="163"/>
      <c r="K135" s="163"/>
      <c r="L135" s="163"/>
      <c r="M135" s="163"/>
      <c r="N135" s="163"/>
      <c r="O135" s="163"/>
      <c r="P135" s="163"/>
      <c r="Q135" s="163"/>
    </row>
    <row r="136" spans="3:17" ht="18" customHeight="1" x14ac:dyDescent="0.35">
      <c r="C136" s="163"/>
      <c r="D136" s="163"/>
      <c r="E136" s="163"/>
      <c r="F136" s="163"/>
      <c r="G136" s="163"/>
      <c r="H136" s="163"/>
      <c r="I136" s="163"/>
      <c r="J136" s="163"/>
      <c r="K136" s="163"/>
      <c r="L136" s="163"/>
      <c r="M136" s="163"/>
      <c r="N136" s="163"/>
      <c r="O136" s="163"/>
      <c r="P136" s="163"/>
      <c r="Q136" s="163"/>
    </row>
    <row r="137" spans="3:17" ht="18" customHeight="1" x14ac:dyDescent="0.35">
      <c r="C137" s="163"/>
      <c r="D137" s="163"/>
      <c r="E137" s="163"/>
      <c r="F137" s="163"/>
      <c r="G137" s="163"/>
      <c r="H137" s="163"/>
      <c r="I137" s="163"/>
      <c r="J137" s="163"/>
      <c r="K137" s="163"/>
      <c r="L137" s="163"/>
      <c r="M137" s="163"/>
      <c r="N137" s="163"/>
      <c r="O137" s="163"/>
      <c r="P137" s="163"/>
      <c r="Q137" s="163"/>
    </row>
    <row r="138" spans="3:17" ht="18" customHeight="1" x14ac:dyDescent="0.35">
      <c r="C138" s="163"/>
      <c r="D138" s="163"/>
      <c r="E138" s="163"/>
      <c r="F138" s="163"/>
      <c r="G138" s="163"/>
      <c r="H138" s="163"/>
      <c r="I138" s="163"/>
      <c r="J138" s="163"/>
      <c r="K138" s="163"/>
      <c r="L138" s="163"/>
      <c r="M138" s="163"/>
      <c r="N138" s="163"/>
      <c r="O138" s="163"/>
      <c r="P138" s="163"/>
      <c r="Q138" s="163"/>
    </row>
    <row r="139" spans="3:17" ht="18" customHeight="1" x14ac:dyDescent="0.35">
      <c r="C139" s="163"/>
      <c r="D139" s="163"/>
      <c r="E139" s="163"/>
      <c r="F139" s="163"/>
      <c r="G139" s="163"/>
      <c r="H139" s="163"/>
      <c r="I139" s="163"/>
      <c r="J139" s="163"/>
      <c r="K139" s="163"/>
      <c r="L139" s="163"/>
      <c r="M139" s="163"/>
      <c r="N139" s="163"/>
      <c r="O139" s="163"/>
      <c r="P139" s="163"/>
      <c r="Q139" s="163"/>
    </row>
    <row r="140" spans="3:17" ht="18" customHeight="1" x14ac:dyDescent="0.35">
      <c r="C140" s="163"/>
      <c r="D140" s="163"/>
      <c r="E140" s="163"/>
      <c r="F140" s="163"/>
      <c r="G140" s="163"/>
      <c r="H140" s="163"/>
      <c r="I140" s="163"/>
      <c r="J140" s="163"/>
      <c r="K140" s="163"/>
      <c r="L140" s="163"/>
      <c r="M140" s="163"/>
      <c r="N140" s="163"/>
      <c r="O140" s="163"/>
      <c r="P140" s="163"/>
      <c r="Q140" s="163"/>
    </row>
    <row r="141" spans="3:17" ht="18" customHeight="1" x14ac:dyDescent="0.35">
      <c r="C141" s="163"/>
      <c r="D141" s="163"/>
      <c r="E141" s="163"/>
      <c r="F141" s="163"/>
      <c r="G141" s="163"/>
      <c r="H141" s="163"/>
      <c r="I141" s="163"/>
      <c r="J141" s="163"/>
      <c r="K141" s="163"/>
      <c r="L141" s="163"/>
      <c r="M141" s="163"/>
      <c r="N141" s="163"/>
      <c r="O141" s="163"/>
      <c r="P141" s="163"/>
      <c r="Q141" s="163"/>
    </row>
    <row r="142" spans="3:17" ht="18" customHeight="1" x14ac:dyDescent="0.35">
      <c r="C142" s="163"/>
      <c r="D142" s="163"/>
      <c r="E142" s="163"/>
      <c r="F142" s="163"/>
      <c r="G142" s="163"/>
      <c r="H142" s="163"/>
      <c r="I142" s="163"/>
      <c r="J142" s="163"/>
      <c r="K142" s="163"/>
      <c r="L142" s="163"/>
      <c r="M142" s="163"/>
      <c r="N142" s="163"/>
      <c r="O142" s="163"/>
      <c r="P142" s="163"/>
      <c r="Q142" s="163"/>
    </row>
    <row r="143" spans="3:17" ht="18" customHeight="1" x14ac:dyDescent="0.35">
      <c r="C143" s="163"/>
      <c r="D143" s="163"/>
      <c r="E143" s="163"/>
      <c r="F143" s="163"/>
      <c r="G143" s="163"/>
      <c r="H143" s="163"/>
      <c r="I143" s="163"/>
      <c r="J143" s="163"/>
      <c r="K143" s="163"/>
      <c r="L143" s="163"/>
      <c r="M143" s="163"/>
      <c r="N143" s="163"/>
      <c r="O143" s="163"/>
      <c r="P143" s="163"/>
      <c r="Q143" s="163"/>
    </row>
    <row r="144" spans="3:17" ht="18" customHeight="1" x14ac:dyDescent="0.35">
      <c r="C144" s="163"/>
      <c r="D144" s="163"/>
      <c r="E144" s="163"/>
      <c r="F144" s="163"/>
      <c r="G144" s="163"/>
      <c r="H144" s="163"/>
      <c r="I144" s="163"/>
      <c r="J144" s="163"/>
      <c r="K144" s="163"/>
      <c r="L144" s="163"/>
      <c r="M144" s="163"/>
      <c r="N144" s="163"/>
      <c r="O144" s="163"/>
      <c r="P144" s="163"/>
      <c r="Q144" s="163"/>
    </row>
    <row r="145" spans="3:17" ht="18" customHeight="1" x14ac:dyDescent="0.35">
      <c r="C145" s="163"/>
      <c r="D145" s="163"/>
      <c r="E145" s="163"/>
      <c r="F145" s="163"/>
      <c r="G145" s="163"/>
      <c r="H145" s="163"/>
      <c r="I145" s="163"/>
      <c r="J145" s="163"/>
      <c r="K145" s="163"/>
      <c r="L145" s="163"/>
      <c r="M145" s="163"/>
      <c r="N145" s="163"/>
      <c r="O145" s="163"/>
      <c r="P145" s="163"/>
      <c r="Q145" s="163"/>
    </row>
    <row r="146" spans="3:17" ht="18" customHeight="1" x14ac:dyDescent="0.35">
      <c r="C146" s="163"/>
      <c r="D146" s="163"/>
      <c r="E146" s="163"/>
      <c r="F146" s="163"/>
      <c r="G146" s="163"/>
      <c r="H146" s="163"/>
      <c r="I146" s="163"/>
      <c r="J146" s="163"/>
      <c r="K146" s="163"/>
      <c r="L146" s="163"/>
      <c r="M146" s="163"/>
      <c r="N146" s="163"/>
      <c r="O146" s="163"/>
      <c r="P146" s="163"/>
      <c r="Q146" s="163"/>
    </row>
    <row r="147" spans="3:17" ht="18" customHeight="1" x14ac:dyDescent="0.35">
      <c r="C147" s="163"/>
      <c r="D147" s="163"/>
      <c r="E147" s="163"/>
      <c r="F147" s="163"/>
      <c r="G147" s="163"/>
      <c r="H147" s="163"/>
      <c r="I147" s="163"/>
      <c r="J147" s="163"/>
      <c r="K147" s="163"/>
      <c r="L147" s="163"/>
      <c r="M147" s="163"/>
      <c r="N147" s="163"/>
      <c r="O147" s="163"/>
      <c r="P147" s="163"/>
      <c r="Q147" s="163"/>
    </row>
    <row r="148" spans="3:17" ht="18" customHeight="1" x14ac:dyDescent="0.35">
      <c r="C148" s="163"/>
      <c r="D148" s="163"/>
      <c r="E148" s="163"/>
      <c r="F148" s="163"/>
      <c r="G148" s="163"/>
      <c r="H148" s="163"/>
      <c r="I148" s="163"/>
      <c r="J148" s="163"/>
      <c r="K148" s="163"/>
      <c r="L148" s="163"/>
      <c r="M148" s="163"/>
      <c r="N148" s="163"/>
      <c r="O148" s="163"/>
      <c r="P148" s="163"/>
      <c r="Q148" s="163"/>
    </row>
    <row r="149" spans="3:17" ht="18" customHeight="1" x14ac:dyDescent="0.35">
      <c r="C149" s="163"/>
      <c r="D149" s="163"/>
      <c r="E149" s="163"/>
      <c r="F149" s="163"/>
      <c r="G149" s="163"/>
      <c r="H149" s="163"/>
      <c r="I149" s="163"/>
      <c r="J149" s="163"/>
      <c r="K149" s="163"/>
      <c r="L149" s="163"/>
      <c r="M149" s="163"/>
      <c r="N149" s="163"/>
      <c r="O149" s="163"/>
      <c r="P149" s="163"/>
      <c r="Q149" s="163"/>
    </row>
    <row r="150" spans="3:17" ht="18" customHeight="1" x14ac:dyDescent="0.35">
      <c r="C150" s="163"/>
      <c r="D150" s="163"/>
      <c r="E150" s="163"/>
      <c r="F150" s="163"/>
      <c r="G150" s="163"/>
      <c r="H150" s="163"/>
      <c r="I150" s="163"/>
      <c r="J150" s="163"/>
      <c r="K150" s="163"/>
      <c r="L150" s="163"/>
      <c r="M150" s="163"/>
      <c r="N150" s="163"/>
      <c r="O150" s="163"/>
      <c r="P150" s="163"/>
      <c r="Q150" s="163"/>
    </row>
    <row r="151" spans="3:17" ht="18" customHeight="1" x14ac:dyDescent="0.35">
      <c r="C151" s="163"/>
      <c r="D151" s="163"/>
      <c r="E151" s="163"/>
      <c r="F151" s="163"/>
      <c r="G151" s="163"/>
      <c r="H151" s="163"/>
      <c r="I151" s="163"/>
      <c r="J151" s="163"/>
      <c r="K151" s="163"/>
      <c r="L151" s="163"/>
      <c r="M151" s="163"/>
      <c r="N151" s="163"/>
      <c r="O151" s="163"/>
      <c r="P151" s="163"/>
      <c r="Q151" s="163"/>
    </row>
    <row r="152" spans="3:17" ht="18" customHeight="1" x14ac:dyDescent="0.35">
      <c r="C152" s="163"/>
      <c r="D152" s="163"/>
      <c r="E152" s="163"/>
      <c r="F152" s="163"/>
      <c r="G152" s="163"/>
      <c r="H152" s="163"/>
      <c r="I152" s="163"/>
      <c r="J152" s="163"/>
      <c r="K152" s="163"/>
      <c r="L152" s="163"/>
      <c r="M152" s="163"/>
      <c r="N152" s="163"/>
      <c r="O152" s="163"/>
      <c r="P152" s="163"/>
      <c r="Q152" s="163"/>
    </row>
    <row r="153" spans="3:17" ht="18" customHeight="1" x14ac:dyDescent="0.35">
      <c r="C153" s="163"/>
      <c r="D153" s="163"/>
      <c r="E153" s="163"/>
      <c r="F153" s="163"/>
      <c r="G153" s="163"/>
      <c r="H153" s="163"/>
      <c r="I153" s="163"/>
      <c r="J153" s="163"/>
      <c r="K153" s="163"/>
      <c r="L153" s="163"/>
      <c r="M153" s="163"/>
      <c r="N153" s="163"/>
      <c r="O153" s="163"/>
      <c r="P153" s="163"/>
      <c r="Q153" s="163"/>
    </row>
    <row r="154" spans="3:17" ht="18" customHeight="1" x14ac:dyDescent="0.35">
      <c r="C154" s="163"/>
      <c r="D154" s="163"/>
      <c r="E154" s="163"/>
      <c r="F154" s="163"/>
      <c r="G154" s="163"/>
      <c r="H154" s="163"/>
      <c r="I154" s="163"/>
      <c r="J154" s="163"/>
      <c r="K154" s="163"/>
      <c r="L154" s="163"/>
      <c r="M154" s="163"/>
      <c r="N154" s="163"/>
      <c r="O154" s="163"/>
      <c r="P154" s="163"/>
      <c r="Q154" s="163"/>
    </row>
    <row r="155" spans="3:17" ht="18" customHeight="1" x14ac:dyDescent="0.35">
      <c r="C155" s="163"/>
      <c r="D155" s="163"/>
      <c r="E155" s="163"/>
      <c r="F155" s="163"/>
      <c r="G155" s="163"/>
      <c r="H155" s="163"/>
      <c r="I155" s="163"/>
      <c r="J155" s="163"/>
      <c r="K155" s="163"/>
      <c r="L155" s="163"/>
      <c r="M155" s="163"/>
      <c r="N155" s="163"/>
      <c r="O155" s="163"/>
      <c r="P155" s="163"/>
      <c r="Q155" s="163"/>
    </row>
    <row r="156" spans="3:17" ht="18" customHeight="1" x14ac:dyDescent="0.35">
      <c r="C156" s="163"/>
      <c r="D156" s="163"/>
      <c r="E156" s="163"/>
      <c r="F156" s="163"/>
      <c r="G156" s="163"/>
      <c r="H156" s="163"/>
      <c r="I156" s="163"/>
      <c r="J156" s="163"/>
      <c r="K156" s="163"/>
      <c r="L156" s="163"/>
      <c r="M156" s="163"/>
      <c r="N156" s="163"/>
      <c r="O156" s="163"/>
      <c r="P156" s="163"/>
      <c r="Q156" s="163"/>
    </row>
    <row r="157" spans="3:17" ht="18" customHeight="1" x14ac:dyDescent="0.35">
      <c r="C157" s="163"/>
      <c r="D157" s="163"/>
      <c r="E157" s="163"/>
      <c r="F157" s="163"/>
      <c r="G157" s="163"/>
      <c r="H157" s="163"/>
      <c r="I157" s="163"/>
      <c r="J157" s="163"/>
      <c r="K157" s="163"/>
      <c r="L157" s="163"/>
      <c r="M157" s="163"/>
      <c r="N157" s="163"/>
      <c r="O157" s="163"/>
      <c r="P157" s="163"/>
      <c r="Q157" s="163"/>
    </row>
    <row r="158" spans="3:17" ht="18" customHeight="1" x14ac:dyDescent="0.35">
      <c r="C158" s="163"/>
      <c r="D158" s="163"/>
      <c r="E158" s="163"/>
      <c r="F158" s="163"/>
      <c r="G158" s="163"/>
      <c r="H158" s="163"/>
      <c r="I158" s="163"/>
      <c r="J158" s="163"/>
      <c r="K158" s="163"/>
      <c r="L158" s="163"/>
      <c r="M158" s="163"/>
      <c r="N158" s="163"/>
      <c r="O158" s="163"/>
      <c r="P158" s="163"/>
      <c r="Q158" s="163"/>
    </row>
    <row r="159" spans="3:17" ht="18" customHeight="1" x14ac:dyDescent="0.35">
      <c r="C159" s="163"/>
      <c r="D159" s="163"/>
      <c r="E159" s="163"/>
      <c r="F159" s="163"/>
      <c r="G159" s="163"/>
      <c r="H159" s="163"/>
      <c r="I159" s="163"/>
      <c r="J159" s="163"/>
      <c r="K159" s="163"/>
      <c r="L159" s="163"/>
      <c r="M159" s="163"/>
      <c r="N159" s="163"/>
      <c r="O159" s="163"/>
      <c r="P159" s="163"/>
      <c r="Q159" s="163"/>
    </row>
    <row r="160" spans="3:17" ht="18" customHeight="1" x14ac:dyDescent="0.35">
      <c r="C160" s="163"/>
      <c r="D160" s="163"/>
      <c r="E160" s="163"/>
      <c r="F160" s="163"/>
      <c r="G160" s="163"/>
      <c r="H160" s="163"/>
      <c r="I160" s="163"/>
      <c r="J160" s="163"/>
      <c r="K160" s="163"/>
      <c r="L160" s="163"/>
      <c r="M160" s="163"/>
      <c r="N160" s="163"/>
      <c r="O160" s="163"/>
      <c r="P160" s="163"/>
      <c r="Q160" s="163"/>
    </row>
    <row r="161" spans="3:17" ht="18" customHeight="1" x14ac:dyDescent="0.35">
      <c r="C161" s="163"/>
      <c r="D161" s="163"/>
      <c r="E161" s="163"/>
      <c r="F161" s="163"/>
      <c r="G161" s="163"/>
      <c r="H161" s="163"/>
      <c r="I161" s="163"/>
      <c r="J161" s="163"/>
      <c r="K161" s="163"/>
      <c r="L161" s="163"/>
      <c r="M161" s="163"/>
      <c r="N161" s="163"/>
      <c r="O161" s="163"/>
      <c r="P161" s="163"/>
      <c r="Q161" s="163"/>
    </row>
    <row r="162" spans="3:17" ht="18" customHeight="1" x14ac:dyDescent="0.35">
      <c r="C162" s="163"/>
      <c r="D162" s="163"/>
      <c r="E162" s="163"/>
      <c r="F162" s="163"/>
      <c r="G162" s="163"/>
      <c r="H162" s="163"/>
      <c r="I162" s="163"/>
      <c r="J162" s="163"/>
      <c r="K162" s="163"/>
      <c r="L162" s="163"/>
      <c r="M162" s="163"/>
      <c r="N162" s="163"/>
      <c r="O162" s="163"/>
      <c r="P162" s="163"/>
      <c r="Q162" s="163"/>
    </row>
    <row r="163" spans="3:17" ht="18" customHeight="1" x14ac:dyDescent="0.35">
      <c r="C163" s="163"/>
      <c r="D163" s="163"/>
      <c r="E163" s="163"/>
      <c r="F163" s="163"/>
      <c r="G163" s="163"/>
      <c r="H163" s="163"/>
      <c r="I163" s="163"/>
      <c r="J163" s="163"/>
      <c r="K163" s="163"/>
      <c r="L163" s="163"/>
      <c r="M163" s="163"/>
      <c r="N163" s="163"/>
      <c r="O163" s="163"/>
      <c r="P163" s="163"/>
      <c r="Q163" s="163"/>
    </row>
    <row r="164" spans="3:17" ht="18" customHeight="1" x14ac:dyDescent="0.35">
      <c r="C164" s="163"/>
      <c r="D164" s="163"/>
      <c r="E164" s="163"/>
      <c r="F164" s="163"/>
      <c r="G164" s="163"/>
      <c r="H164" s="163"/>
      <c r="I164" s="163"/>
      <c r="J164" s="163"/>
      <c r="K164" s="163"/>
      <c r="L164" s="163"/>
      <c r="M164" s="163"/>
      <c r="N164" s="163"/>
      <c r="O164" s="163"/>
      <c r="P164" s="163"/>
      <c r="Q164" s="163"/>
    </row>
    <row r="165" spans="3:17" ht="18" customHeight="1" x14ac:dyDescent="0.35">
      <c r="C165" s="163"/>
      <c r="D165" s="163"/>
      <c r="E165" s="163"/>
      <c r="F165" s="163"/>
      <c r="G165" s="163"/>
      <c r="H165" s="163"/>
      <c r="I165" s="163"/>
      <c r="J165" s="163"/>
      <c r="K165" s="163"/>
      <c r="L165" s="163"/>
      <c r="M165" s="163"/>
      <c r="N165" s="163"/>
      <c r="O165" s="163"/>
      <c r="P165" s="163"/>
      <c r="Q165" s="163"/>
    </row>
    <row r="166" spans="3:17" ht="18" customHeight="1" x14ac:dyDescent="0.35">
      <c r="C166" s="163"/>
      <c r="D166" s="163"/>
      <c r="E166" s="163"/>
      <c r="F166" s="163"/>
      <c r="G166" s="163"/>
      <c r="H166" s="163"/>
      <c r="I166" s="163"/>
      <c r="J166" s="163"/>
      <c r="K166" s="163"/>
      <c r="L166" s="163"/>
      <c r="M166" s="163"/>
      <c r="N166" s="163"/>
      <c r="O166" s="163"/>
      <c r="P166" s="163"/>
      <c r="Q166" s="163"/>
    </row>
    <row r="167" spans="3:17" ht="18" customHeight="1" x14ac:dyDescent="0.35">
      <c r="C167" s="163"/>
      <c r="D167" s="163"/>
      <c r="E167" s="163"/>
      <c r="F167" s="163"/>
      <c r="G167" s="163"/>
      <c r="H167" s="163"/>
      <c r="I167" s="163"/>
      <c r="J167" s="163"/>
      <c r="K167" s="163"/>
      <c r="L167" s="163"/>
      <c r="M167" s="163"/>
      <c r="N167" s="163"/>
      <c r="O167" s="163"/>
      <c r="P167" s="163"/>
      <c r="Q167" s="163"/>
    </row>
    <row r="168" spans="3:17" ht="18" customHeight="1" x14ac:dyDescent="0.35">
      <c r="C168" s="163"/>
      <c r="D168" s="163"/>
      <c r="E168" s="163"/>
      <c r="F168" s="163"/>
      <c r="G168" s="163"/>
      <c r="H168" s="163"/>
      <c r="I168" s="163"/>
      <c r="J168" s="163"/>
      <c r="K168" s="163"/>
      <c r="L168" s="163"/>
      <c r="M168" s="163"/>
      <c r="N168" s="163"/>
      <c r="O168" s="163"/>
      <c r="P168" s="163"/>
      <c r="Q168" s="163"/>
    </row>
    <row r="169" spans="3:17" ht="18" customHeight="1" x14ac:dyDescent="0.35">
      <c r="C169" s="163"/>
      <c r="D169" s="163"/>
      <c r="E169" s="163"/>
      <c r="F169" s="163"/>
      <c r="G169" s="163"/>
      <c r="H169" s="163"/>
      <c r="I169" s="163"/>
      <c r="J169" s="163"/>
      <c r="K169" s="163"/>
      <c r="L169" s="163"/>
      <c r="M169" s="163"/>
      <c r="N169" s="163"/>
      <c r="O169" s="163"/>
      <c r="P169" s="163"/>
      <c r="Q169" s="163"/>
    </row>
    <row r="170" spans="3:17" ht="18" customHeight="1" x14ac:dyDescent="0.35">
      <c r="C170" s="163"/>
      <c r="D170" s="163"/>
      <c r="E170" s="163"/>
      <c r="F170" s="163"/>
      <c r="G170" s="163"/>
      <c r="H170" s="163"/>
      <c r="I170" s="163"/>
      <c r="J170" s="163"/>
      <c r="K170" s="163"/>
      <c r="L170" s="163"/>
      <c r="M170" s="163"/>
      <c r="N170" s="163"/>
      <c r="O170" s="163"/>
      <c r="P170" s="163"/>
      <c r="Q170" s="163"/>
    </row>
    <row r="171" spans="3:17" ht="18" customHeight="1" x14ac:dyDescent="0.35">
      <c r="C171" s="163"/>
      <c r="D171" s="163"/>
      <c r="E171" s="163"/>
      <c r="F171" s="163"/>
      <c r="G171" s="163"/>
      <c r="H171" s="163"/>
      <c r="I171" s="163"/>
      <c r="J171" s="163"/>
      <c r="K171" s="163"/>
      <c r="L171" s="163"/>
      <c r="M171" s="163"/>
      <c r="N171" s="163"/>
      <c r="O171" s="163"/>
      <c r="P171" s="163"/>
      <c r="Q171" s="163"/>
    </row>
    <row r="172" spans="3:17" ht="18" customHeight="1" x14ac:dyDescent="0.35">
      <c r="C172" s="163"/>
      <c r="D172" s="163"/>
      <c r="E172" s="163"/>
      <c r="F172" s="163"/>
      <c r="G172" s="163"/>
      <c r="H172" s="163"/>
      <c r="I172" s="163"/>
      <c r="J172" s="163"/>
      <c r="K172" s="163"/>
      <c r="L172" s="163"/>
      <c r="M172" s="163"/>
      <c r="N172" s="163"/>
      <c r="O172" s="163"/>
      <c r="P172" s="163"/>
      <c r="Q172" s="163"/>
    </row>
    <row r="173" spans="3:17" ht="18" customHeight="1" x14ac:dyDescent="0.35">
      <c r="C173" s="163"/>
      <c r="D173" s="163"/>
      <c r="E173" s="163"/>
      <c r="F173" s="163"/>
      <c r="G173" s="163"/>
      <c r="H173" s="163"/>
      <c r="I173" s="163"/>
      <c r="J173" s="163"/>
      <c r="K173" s="163"/>
      <c r="L173" s="163"/>
      <c r="M173" s="163"/>
      <c r="N173" s="163"/>
      <c r="O173" s="163"/>
      <c r="P173" s="163"/>
      <c r="Q173" s="163"/>
    </row>
  </sheetData>
  <sheetProtection algorithmName="SHA-512" hashValue="wObZd9fz3gZ6SZaRQTjsPuqBlOy4ru4M6fm+sgSPYhpj5WWes3IP6iM7T/OMy7vuNRQdE9CvBEJfTDhKZfwL8Q==" saltValue="aDpvffLp6Zc16OcPPuQNmw==" spinCount="100000" sheet="1" objects="1" scenarios="1"/>
  <mergeCells count="4">
    <mergeCell ref="B3:Q3"/>
    <mergeCell ref="B31:Q31"/>
    <mergeCell ref="B36:Q36"/>
    <mergeCell ref="B5:Q5"/>
  </mergeCells>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2:F9"/>
  <sheetViews>
    <sheetView showGridLines="0" zoomScaleNormal="100" workbookViewId="0">
      <selection activeCell="E8" sqref="E8"/>
    </sheetView>
  </sheetViews>
  <sheetFormatPr defaultColWidth="9.453125" defaultRowHeight="21" customHeight="1" x14ac:dyDescent="0.3"/>
  <cols>
    <col min="1" max="1" width="14.54296875" style="4" customWidth="1"/>
    <col min="2" max="3" width="9.453125" style="4"/>
    <col min="4" max="4" width="28.453125" style="4" customWidth="1"/>
    <col min="5" max="5" width="50.453125" style="4" customWidth="1"/>
    <col min="6" max="6" width="25" style="4" customWidth="1"/>
    <col min="7" max="16384" width="9.453125" style="4"/>
  </cols>
  <sheetData>
    <row r="2" spans="2:6" ht="38.25" customHeight="1" thickBot="1" x14ac:dyDescent="0.35"/>
    <row r="3" spans="2:6" ht="62.25" customHeight="1" thickBot="1" x14ac:dyDescent="0.45">
      <c r="B3" s="219" t="s">
        <v>189</v>
      </c>
      <c r="C3" s="220"/>
      <c r="D3" s="220"/>
      <c r="E3" s="220"/>
      <c r="F3" s="221"/>
    </row>
    <row r="4" spans="2:6" ht="23.25" customHeight="1" thickTop="1" x14ac:dyDescent="0.3">
      <c r="B4" s="222" t="s">
        <v>322</v>
      </c>
      <c r="C4" s="223"/>
      <c r="D4" s="223"/>
      <c r="E4" s="223"/>
      <c r="F4" s="224"/>
    </row>
    <row r="5" spans="2:6" ht="23.25" customHeight="1" x14ac:dyDescent="0.3">
      <c r="B5" s="225"/>
      <c r="C5" s="226"/>
      <c r="D5" s="226"/>
      <c r="E5" s="226"/>
      <c r="F5" s="227"/>
    </row>
    <row r="6" spans="2:6" ht="62.25" customHeight="1" x14ac:dyDescent="0.3">
      <c r="B6" s="225"/>
      <c r="C6" s="226"/>
      <c r="D6" s="226"/>
      <c r="E6" s="226"/>
      <c r="F6" s="227"/>
    </row>
    <row r="7" spans="2:6" ht="62.25" customHeight="1" thickBot="1" x14ac:dyDescent="0.35">
      <c r="B7" s="228"/>
      <c r="C7" s="229"/>
      <c r="D7" s="229"/>
      <c r="E7" s="229"/>
      <c r="F7" s="230"/>
    </row>
    <row r="8" spans="2:6" ht="62.25" customHeight="1" x14ac:dyDescent="0.3"/>
    <row r="9" spans="2:6" ht="62.25" customHeight="1" x14ac:dyDescent="0.3"/>
  </sheetData>
  <sheetProtection algorithmName="SHA-512" hashValue="qTAf9Yq5ndIXZshMkGfjdzbjqTr2gmlTRdRP9MZrB4+NKgbA8LSeCfSzIIL34m+dMN1uqxfV/1ZQ4gUZuVb+Pg==" saltValue="vwjeomAdqQi3SGvS5RU6cw==" spinCount="100000"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B2:S54"/>
  <sheetViews>
    <sheetView showGridLines="0" zoomScale="77" zoomScaleNormal="77" workbookViewId="0">
      <selection activeCell="H14" sqref="H14"/>
    </sheetView>
  </sheetViews>
  <sheetFormatPr defaultColWidth="11.54296875" defaultRowHeight="19.5" customHeight="1" x14ac:dyDescent="0.35"/>
  <cols>
    <col min="1" max="1" width="17.453125" customWidth="1"/>
    <col min="2" max="2" width="42.453125" bestFit="1" customWidth="1"/>
    <col min="3" max="16" width="19.54296875" customWidth="1"/>
    <col min="17" max="17" width="18.453125" customWidth="1"/>
    <col min="18" max="18" width="19.453125" bestFit="1" customWidth="1"/>
    <col min="19" max="19" width="13.54296875" style="147" bestFit="1" customWidth="1"/>
  </cols>
  <sheetData>
    <row r="2" spans="2:19" ht="19.5" customHeight="1" x14ac:dyDescent="0.35">
      <c r="B2" s="4"/>
      <c r="C2" s="4"/>
      <c r="D2" s="4"/>
      <c r="E2" s="4"/>
      <c r="F2" s="4"/>
      <c r="G2" s="4"/>
      <c r="H2" s="4"/>
      <c r="I2" s="4"/>
      <c r="J2" s="4"/>
      <c r="K2" s="4"/>
      <c r="L2" s="4"/>
      <c r="M2" s="4"/>
      <c r="N2" s="4"/>
      <c r="O2" s="4"/>
      <c r="P2" s="4"/>
      <c r="Q2" s="4"/>
      <c r="R2" s="4"/>
      <c r="S2" s="148"/>
    </row>
    <row r="3" spans="2:19" ht="22.5" customHeight="1" x14ac:dyDescent="0.35">
      <c r="B3" s="271" t="s">
        <v>301</v>
      </c>
      <c r="C3" s="272"/>
      <c r="D3" s="272"/>
      <c r="E3" s="272"/>
      <c r="F3" s="272"/>
      <c r="G3" s="272"/>
      <c r="H3" s="272"/>
      <c r="I3" s="272"/>
      <c r="J3" s="272"/>
      <c r="K3" s="272"/>
      <c r="L3" s="272"/>
      <c r="M3" s="272"/>
      <c r="N3" s="272"/>
      <c r="O3" s="272"/>
      <c r="P3" s="272"/>
      <c r="Q3" s="272"/>
      <c r="R3" s="273"/>
      <c r="S3" s="148"/>
    </row>
    <row r="4" spans="2:19" ht="18.75" customHeight="1" x14ac:dyDescent="0.35">
      <c r="B4" s="274" t="s">
        <v>0</v>
      </c>
      <c r="C4" s="275" t="s">
        <v>194</v>
      </c>
      <c r="D4" s="275" t="s">
        <v>195</v>
      </c>
      <c r="E4" s="275" t="s">
        <v>196</v>
      </c>
      <c r="F4" s="275" t="s">
        <v>197</v>
      </c>
      <c r="G4" s="275" t="s">
        <v>198</v>
      </c>
      <c r="H4" s="275" t="s">
        <v>199</v>
      </c>
      <c r="I4" s="275" t="s">
        <v>200</v>
      </c>
      <c r="J4" s="275" t="s">
        <v>201</v>
      </c>
      <c r="K4" s="275" t="s">
        <v>202</v>
      </c>
      <c r="L4" s="275" t="s">
        <v>203</v>
      </c>
      <c r="M4" s="275" t="s">
        <v>204</v>
      </c>
      <c r="N4" s="275" t="s">
        <v>205</v>
      </c>
      <c r="O4" s="275" t="s">
        <v>206</v>
      </c>
      <c r="P4" s="275" t="s">
        <v>207</v>
      </c>
      <c r="Q4" s="275" t="s">
        <v>208</v>
      </c>
      <c r="R4" s="276" t="s">
        <v>84</v>
      </c>
      <c r="S4" s="148"/>
    </row>
    <row r="5" spans="2:19" ht="18.75" customHeight="1" x14ac:dyDescent="0.35">
      <c r="B5" s="274"/>
      <c r="C5" s="275"/>
      <c r="D5" s="275"/>
      <c r="E5" s="275"/>
      <c r="F5" s="275"/>
      <c r="G5" s="275"/>
      <c r="H5" s="275"/>
      <c r="I5" s="275"/>
      <c r="J5" s="275"/>
      <c r="K5" s="275"/>
      <c r="L5" s="275"/>
      <c r="M5" s="275"/>
      <c r="N5" s="275"/>
      <c r="O5" s="275"/>
      <c r="P5" s="275"/>
      <c r="Q5" s="275"/>
      <c r="R5" s="276"/>
      <c r="S5" s="148"/>
    </row>
    <row r="6" spans="2:19" ht="19.5" customHeight="1" x14ac:dyDescent="0.35">
      <c r="B6" s="277" t="s">
        <v>16</v>
      </c>
      <c r="C6" s="278"/>
      <c r="D6" s="278"/>
      <c r="E6" s="278"/>
      <c r="F6" s="278"/>
      <c r="G6" s="278"/>
      <c r="H6" s="278"/>
      <c r="I6" s="278"/>
      <c r="J6" s="278"/>
      <c r="K6" s="278"/>
      <c r="L6" s="278"/>
      <c r="M6" s="278"/>
      <c r="N6" s="278"/>
      <c r="O6" s="278"/>
      <c r="P6" s="278"/>
      <c r="Q6" s="278"/>
      <c r="R6" s="279"/>
      <c r="S6" s="148"/>
    </row>
    <row r="7" spans="2:19" ht="32.25" customHeight="1" x14ac:dyDescent="0.35">
      <c r="B7" s="107" t="s">
        <v>17</v>
      </c>
      <c r="C7" s="2">
        <f>GDP!C7+INWARD!C7</f>
        <v>0</v>
      </c>
      <c r="D7" s="2">
        <f>GDP!D7+INWARD!D7</f>
        <v>802</v>
      </c>
      <c r="E7" s="2">
        <f>GDP!E7+INWARD!E7</f>
        <v>1077</v>
      </c>
      <c r="F7" s="2">
        <f>GDP!F7+INWARD!F7</f>
        <v>7911</v>
      </c>
      <c r="G7" s="2">
        <f>GDP!G7+INWARD!G7</f>
        <v>11479</v>
      </c>
      <c r="H7" s="2">
        <f>GDP!H7+INWARD!H7</f>
        <v>1217</v>
      </c>
      <c r="I7" s="2">
        <f>GDP!I7+INWARD!I7</f>
        <v>0</v>
      </c>
      <c r="J7" s="2">
        <f>GDP!J7+INWARD!J7</f>
        <v>0</v>
      </c>
      <c r="K7" s="2">
        <f>GDP!K7+INWARD!K7</f>
        <v>0</v>
      </c>
      <c r="L7" s="2">
        <f>GDP!L7+INWARD!L7</f>
        <v>27884</v>
      </c>
      <c r="M7" s="2">
        <f>GDP!M7+INWARD!M7</f>
        <v>3818</v>
      </c>
      <c r="N7" s="2">
        <f>GDP!N7+INWARD!N7</f>
        <v>66937</v>
      </c>
      <c r="O7" s="2">
        <f>GDP!O7+INWARD!O7</f>
        <v>5552490</v>
      </c>
      <c r="P7" s="2">
        <f>GDP!P7+INWARD!P7</f>
        <v>10349</v>
      </c>
      <c r="Q7" s="3">
        <f>SUM(C7:P7)</f>
        <v>5683964</v>
      </c>
      <c r="R7" s="108">
        <f t="shared" ref="R7:R44" si="0">(Q7/$Q$45)*100</f>
        <v>4.3443285898528865</v>
      </c>
      <c r="S7" s="148"/>
    </row>
    <row r="8" spans="2:19" ht="32.25" customHeight="1" x14ac:dyDescent="0.35">
      <c r="B8" s="7" t="s">
        <v>18</v>
      </c>
      <c r="C8" s="2">
        <f>GDP!C8+INWARD!C8</f>
        <v>0</v>
      </c>
      <c r="D8" s="2">
        <f>GDP!D8+INWARD!D8</f>
        <v>12641</v>
      </c>
      <c r="E8" s="2">
        <f>GDP!E8+INWARD!E8</f>
        <v>1068</v>
      </c>
      <c r="F8" s="2">
        <f>GDP!F8+INWARD!F8</f>
        <v>71530</v>
      </c>
      <c r="G8" s="2">
        <f>GDP!G8+INWARD!G8</f>
        <v>5968</v>
      </c>
      <c r="H8" s="2">
        <f>GDP!H8+INWARD!H8</f>
        <v>1104</v>
      </c>
      <c r="I8" s="2">
        <f>GDP!I8+INWARD!I8</f>
        <v>420188</v>
      </c>
      <c r="J8" s="2">
        <f>GDP!J8+INWARD!J8</f>
        <v>271522</v>
      </c>
      <c r="K8" s="2">
        <f>GDP!K8+INWARD!K8</f>
        <v>34655</v>
      </c>
      <c r="L8" s="2">
        <f>GDP!L8+INWARD!L8</f>
        <v>77923</v>
      </c>
      <c r="M8" s="2">
        <f>GDP!M8+INWARD!M8</f>
        <v>6574</v>
      </c>
      <c r="N8" s="2">
        <f>GDP!N8+INWARD!N8</f>
        <v>50558</v>
      </c>
      <c r="O8" s="2">
        <f>GDP!O8+INWARD!O8</f>
        <v>0</v>
      </c>
      <c r="P8" s="2">
        <f>GDP!P8+INWARD!P8</f>
        <v>115752</v>
      </c>
      <c r="Q8" s="3">
        <f t="shared" ref="Q8:Q44" si="1">SUM(C8:P8)</f>
        <v>1069483</v>
      </c>
      <c r="R8" s="108">
        <f t="shared" si="0"/>
        <v>0.81741995080574659</v>
      </c>
      <c r="S8" s="148"/>
    </row>
    <row r="9" spans="2:19" ht="32.25" customHeight="1" x14ac:dyDescent="0.35">
      <c r="B9" s="7" t="s">
        <v>19</v>
      </c>
      <c r="C9" s="2">
        <f>GDP!C9+INWARD!C9</f>
        <v>10832</v>
      </c>
      <c r="D9" s="2">
        <f>GDP!D9+INWARD!D9</f>
        <v>56788</v>
      </c>
      <c r="E9" s="2">
        <f>GDP!E9+INWARD!E9</f>
        <v>93783</v>
      </c>
      <c r="F9" s="2">
        <f>GDP!F9+INWARD!F9</f>
        <v>508005</v>
      </c>
      <c r="G9" s="2">
        <f>GDP!G9+INWARD!G9</f>
        <v>716782</v>
      </c>
      <c r="H9" s="2">
        <f>GDP!H9+INWARD!H9</f>
        <v>35825</v>
      </c>
      <c r="I9" s="2">
        <f>GDP!I9+INWARD!I9</f>
        <v>799355</v>
      </c>
      <c r="J9" s="2">
        <f>GDP!J9+INWARD!J9</f>
        <v>170074</v>
      </c>
      <c r="K9" s="2">
        <f>GDP!K9+INWARD!K9</f>
        <v>0</v>
      </c>
      <c r="L9" s="2">
        <f>GDP!L9+INWARD!L9</f>
        <v>101237</v>
      </c>
      <c r="M9" s="2">
        <f>GDP!M9+INWARD!M9</f>
        <v>299424</v>
      </c>
      <c r="N9" s="2">
        <f>GDP!N9+INWARD!N9</f>
        <v>253726</v>
      </c>
      <c r="O9" s="2">
        <f>GDP!O9+INWARD!O9</f>
        <v>0</v>
      </c>
      <c r="P9" s="2">
        <f>GDP!P9+INWARD!P9</f>
        <v>0</v>
      </c>
      <c r="Q9" s="3">
        <f t="shared" si="1"/>
        <v>3045831</v>
      </c>
      <c r="R9" s="108">
        <f t="shared" si="0"/>
        <v>2.3279687719978885</v>
      </c>
      <c r="S9" s="148"/>
    </row>
    <row r="10" spans="2:19" ht="32.25" customHeight="1" x14ac:dyDescent="0.35">
      <c r="B10" s="7" t="s">
        <v>142</v>
      </c>
      <c r="C10" s="2">
        <f>GDP!C10+INWARD!C10</f>
        <v>21336</v>
      </c>
      <c r="D10" s="2">
        <f>GDP!D10+INWARD!D10</f>
        <v>19260</v>
      </c>
      <c r="E10" s="2">
        <f>GDP!E10+INWARD!E10</f>
        <v>30418</v>
      </c>
      <c r="F10" s="2">
        <f>GDP!F10+INWARD!F10</f>
        <v>115674</v>
      </c>
      <c r="G10" s="2">
        <f>GDP!G10+INWARD!G10</f>
        <v>97567</v>
      </c>
      <c r="H10" s="2">
        <f>GDP!H10+INWARD!H10</f>
        <v>51651</v>
      </c>
      <c r="I10" s="2">
        <f>GDP!I10+INWARD!I10</f>
        <v>165588</v>
      </c>
      <c r="J10" s="2">
        <f>GDP!J10+INWARD!J10</f>
        <v>172282</v>
      </c>
      <c r="K10" s="2">
        <f>GDP!K10+INWARD!K10</f>
        <v>0</v>
      </c>
      <c r="L10" s="2">
        <f>GDP!L10+INWARD!L10</f>
        <v>2431</v>
      </c>
      <c r="M10" s="2">
        <f>GDP!M10+INWARD!M10</f>
        <v>25487</v>
      </c>
      <c r="N10" s="2">
        <f>GDP!N10+INWARD!N10</f>
        <v>89124</v>
      </c>
      <c r="O10" s="2">
        <f>GDP!O10+INWARD!O10</f>
        <v>104253</v>
      </c>
      <c r="P10" s="2">
        <f>GDP!P10+INWARD!P10</f>
        <v>34275</v>
      </c>
      <c r="Q10" s="3">
        <f t="shared" si="1"/>
        <v>929346</v>
      </c>
      <c r="R10" s="108">
        <f t="shared" si="0"/>
        <v>0.71031139494645301</v>
      </c>
      <c r="S10" s="148"/>
    </row>
    <row r="11" spans="2:19" ht="32.25" customHeight="1" x14ac:dyDescent="0.35">
      <c r="B11" s="7" t="s">
        <v>20</v>
      </c>
      <c r="C11" s="2">
        <f>GDP!C11+INWARD!C11</f>
        <v>163620</v>
      </c>
      <c r="D11" s="2">
        <f>GDP!D11+INWARD!D11</f>
        <v>175510</v>
      </c>
      <c r="E11" s="2">
        <f>GDP!E11+INWARD!E11</f>
        <v>86181</v>
      </c>
      <c r="F11" s="2">
        <f>GDP!F11+INWARD!F11</f>
        <v>799115</v>
      </c>
      <c r="G11" s="2">
        <f>GDP!G11+INWARD!G11</f>
        <v>143684</v>
      </c>
      <c r="H11" s="2">
        <f>GDP!H11+INWARD!H11</f>
        <v>190141</v>
      </c>
      <c r="I11" s="2">
        <f>GDP!I11+INWARD!I11</f>
        <v>1503552</v>
      </c>
      <c r="J11" s="2">
        <f>GDP!J11+INWARD!J11</f>
        <v>1334470</v>
      </c>
      <c r="K11" s="2">
        <f>GDP!K11+INWARD!K11</f>
        <v>0</v>
      </c>
      <c r="L11" s="2">
        <f>GDP!L11+INWARD!L11</f>
        <v>176900</v>
      </c>
      <c r="M11" s="2">
        <f>GDP!M11+INWARD!M11</f>
        <v>210672</v>
      </c>
      <c r="N11" s="2">
        <f>GDP!N11+INWARD!N11</f>
        <v>470393</v>
      </c>
      <c r="O11" s="2">
        <f>GDP!O11+INWARD!O11</f>
        <v>3539808</v>
      </c>
      <c r="P11" s="2">
        <f>GDP!P11+INWARD!P11</f>
        <v>714769</v>
      </c>
      <c r="Q11" s="3">
        <f t="shared" si="1"/>
        <v>9508815</v>
      </c>
      <c r="R11" s="108">
        <f t="shared" si="0"/>
        <v>7.2677126139648269</v>
      </c>
      <c r="S11" s="148"/>
    </row>
    <row r="12" spans="2:19" ht="32.25" customHeight="1" x14ac:dyDescent="0.35">
      <c r="B12" s="7" t="s">
        <v>137</v>
      </c>
      <c r="C12" s="2">
        <f>GDP!C12+INWARD!C12</f>
        <v>0</v>
      </c>
      <c r="D12" s="2">
        <f>GDP!D12+INWARD!D12</f>
        <v>392649</v>
      </c>
      <c r="E12" s="2">
        <f>GDP!E12+INWARD!E12</f>
        <v>116473</v>
      </c>
      <c r="F12" s="2">
        <f>GDP!F12+INWARD!F12</f>
        <v>633638</v>
      </c>
      <c r="G12" s="2">
        <f>GDP!G12+INWARD!G12</f>
        <v>170454</v>
      </c>
      <c r="H12" s="2">
        <f>GDP!H12+INWARD!H12</f>
        <v>404861</v>
      </c>
      <c r="I12" s="2">
        <f>GDP!I12+INWARD!I12</f>
        <v>1421370</v>
      </c>
      <c r="J12" s="2">
        <f>GDP!J12+INWARD!J12</f>
        <v>1092721</v>
      </c>
      <c r="K12" s="2">
        <f>GDP!K12+INWARD!K12</f>
        <v>0</v>
      </c>
      <c r="L12" s="2">
        <f>GDP!L12+INWARD!L12</f>
        <v>677534</v>
      </c>
      <c r="M12" s="2">
        <f>GDP!M12+INWARD!M12</f>
        <v>235792</v>
      </c>
      <c r="N12" s="2">
        <f>GDP!N12+INWARD!N12</f>
        <v>279769</v>
      </c>
      <c r="O12" s="2">
        <f>GDP!O12+INWARD!O12</f>
        <v>1800541</v>
      </c>
      <c r="P12" s="2">
        <f>GDP!P12+INWARD!P12</f>
        <v>1028137</v>
      </c>
      <c r="Q12" s="3">
        <f t="shared" si="1"/>
        <v>8253939</v>
      </c>
      <c r="R12" s="108">
        <f t="shared" si="0"/>
        <v>6.3085943501052695</v>
      </c>
      <c r="S12" s="148"/>
    </row>
    <row r="13" spans="2:19" ht="32.25" customHeight="1" x14ac:dyDescent="0.35">
      <c r="B13" s="7" t="s">
        <v>21</v>
      </c>
      <c r="C13" s="2">
        <f>GDP!C13+INWARD!C13</f>
        <v>0</v>
      </c>
      <c r="D13" s="2">
        <f>GDP!D13+INWARD!D13</f>
        <v>223507</v>
      </c>
      <c r="E13" s="2">
        <f>GDP!E13+INWARD!E13</f>
        <v>105154</v>
      </c>
      <c r="F13" s="2">
        <f>GDP!F13+INWARD!F13</f>
        <v>670842</v>
      </c>
      <c r="G13" s="2">
        <f>GDP!G13+INWARD!G13</f>
        <v>76258</v>
      </c>
      <c r="H13" s="2">
        <f>GDP!H13+INWARD!H13</f>
        <v>69340</v>
      </c>
      <c r="I13" s="2">
        <f>GDP!I13+INWARD!I13</f>
        <v>1990640</v>
      </c>
      <c r="J13" s="2">
        <f>GDP!J13+INWARD!J13</f>
        <v>1799794</v>
      </c>
      <c r="K13" s="2">
        <f>GDP!K13+INWARD!K13</f>
        <v>0</v>
      </c>
      <c r="L13" s="2">
        <f>GDP!L13+INWARD!L13</f>
        <v>195759</v>
      </c>
      <c r="M13" s="2">
        <f>GDP!M13+INWARD!M13</f>
        <v>591435</v>
      </c>
      <c r="N13" s="2">
        <f>GDP!N13+INWARD!N13</f>
        <v>319415</v>
      </c>
      <c r="O13" s="2">
        <f>GDP!O13+INWARD!O13</f>
        <v>3978871</v>
      </c>
      <c r="P13" s="2">
        <f>GDP!P13+INWARD!P13</f>
        <v>175735</v>
      </c>
      <c r="Q13" s="3">
        <f t="shared" si="1"/>
        <v>10196750</v>
      </c>
      <c r="R13" s="108">
        <f t="shared" si="0"/>
        <v>7.793510400238711</v>
      </c>
      <c r="S13" s="148"/>
    </row>
    <row r="14" spans="2:19" ht="32.25" customHeight="1" x14ac:dyDescent="0.35">
      <c r="B14" s="7" t="s">
        <v>22</v>
      </c>
      <c r="C14" s="2">
        <f>GDP!C14+INWARD!C14</f>
        <v>0</v>
      </c>
      <c r="D14" s="2">
        <f>GDP!D14+INWARD!D14</f>
        <v>30593</v>
      </c>
      <c r="E14" s="2">
        <f>GDP!E14+INWARD!E14</f>
        <v>8116</v>
      </c>
      <c r="F14" s="2">
        <f>GDP!F14+INWARD!F14</f>
        <v>79436</v>
      </c>
      <c r="G14" s="2">
        <f>GDP!G14+INWARD!G14</f>
        <v>16479</v>
      </c>
      <c r="H14" s="2">
        <f>GDP!H14+INWARD!H14</f>
        <v>79366</v>
      </c>
      <c r="I14" s="2">
        <f>GDP!I14+INWARD!I14</f>
        <v>382898</v>
      </c>
      <c r="J14" s="2">
        <f>GDP!J14+INWARD!J14</f>
        <v>259110</v>
      </c>
      <c r="K14" s="2">
        <f>GDP!K14+INWARD!K14</f>
        <v>0</v>
      </c>
      <c r="L14" s="2">
        <f>GDP!L14+INWARD!L14</f>
        <v>10168</v>
      </c>
      <c r="M14" s="2">
        <f>GDP!M14+INWARD!M14</f>
        <v>61489</v>
      </c>
      <c r="N14" s="2">
        <f>GDP!N14+INWARD!N14</f>
        <v>1019</v>
      </c>
      <c r="O14" s="2">
        <f>GDP!O14+INWARD!O14</f>
        <v>0</v>
      </c>
      <c r="P14" s="2">
        <f>GDP!P14+INWARD!P14</f>
        <v>4284</v>
      </c>
      <c r="Q14" s="3">
        <f t="shared" si="1"/>
        <v>932958</v>
      </c>
      <c r="R14" s="108">
        <f t="shared" si="0"/>
        <v>0.71307209414626294</v>
      </c>
      <c r="S14" s="148"/>
    </row>
    <row r="15" spans="2:19" ht="32.25" customHeight="1" x14ac:dyDescent="0.35">
      <c r="B15" s="7" t="s">
        <v>23</v>
      </c>
      <c r="C15" s="2">
        <f>GDP!C15+INWARD!C15</f>
        <v>0</v>
      </c>
      <c r="D15" s="2">
        <f>GDP!D15+INWARD!D15</f>
        <v>0</v>
      </c>
      <c r="E15" s="2">
        <f>GDP!E15+INWARD!E15</f>
        <v>0</v>
      </c>
      <c r="F15" s="2">
        <f>GDP!F15+INWARD!F15</f>
        <v>0</v>
      </c>
      <c r="G15" s="2">
        <f>GDP!G15+INWARD!G15</f>
        <v>0</v>
      </c>
      <c r="H15" s="2">
        <f>GDP!H15+INWARD!H15</f>
        <v>0</v>
      </c>
      <c r="I15" s="2">
        <f>GDP!I15+INWARD!I15</f>
        <v>188955</v>
      </c>
      <c r="J15" s="2">
        <f>GDP!J15+INWARD!J15</f>
        <v>70735</v>
      </c>
      <c r="K15" s="2">
        <f>GDP!K15+INWARD!K15</f>
        <v>2366733</v>
      </c>
      <c r="L15" s="2">
        <f>GDP!L15+INWARD!L15</f>
        <v>0</v>
      </c>
      <c r="M15" s="2">
        <f>GDP!M15+INWARD!M15</f>
        <v>0</v>
      </c>
      <c r="N15" s="2">
        <f>GDP!N15+INWARD!N15</f>
        <v>0</v>
      </c>
      <c r="O15" s="2">
        <f>GDP!O15+INWARD!O15</f>
        <v>0</v>
      </c>
      <c r="P15" s="2">
        <f>GDP!P15+INWARD!P15</f>
        <v>0</v>
      </c>
      <c r="Q15" s="3">
        <f t="shared" si="1"/>
        <v>2626423</v>
      </c>
      <c r="R15" s="108">
        <f t="shared" si="0"/>
        <v>2.0074097105377846</v>
      </c>
      <c r="S15" s="148"/>
    </row>
    <row r="16" spans="2:19" ht="32.25" customHeight="1" x14ac:dyDescent="0.35">
      <c r="B16" s="7" t="s">
        <v>24</v>
      </c>
      <c r="C16" s="2">
        <f>GDP!C16+INWARD!C16</f>
        <v>381554</v>
      </c>
      <c r="D16" s="2">
        <f>GDP!D16+INWARD!D16</f>
        <v>66463</v>
      </c>
      <c r="E16" s="2">
        <f>GDP!E16+INWARD!E16</f>
        <v>20822</v>
      </c>
      <c r="F16" s="2">
        <f>GDP!F16+INWARD!F16</f>
        <v>157829</v>
      </c>
      <c r="G16" s="2">
        <f>GDP!G16+INWARD!G16</f>
        <v>16018</v>
      </c>
      <c r="H16" s="2">
        <f>GDP!H16+INWARD!H16</f>
        <v>74624</v>
      </c>
      <c r="I16" s="2">
        <f>GDP!I16+INWARD!I16</f>
        <v>567056</v>
      </c>
      <c r="J16" s="2">
        <f>GDP!J16+INWARD!J16</f>
        <v>402161</v>
      </c>
      <c r="K16" s="2">
        <f>GDP!K16+INWARD!K16</f>
        <v>17187</v>
      </c>
      <c r="L16" s="2">
        <f>GDP!L16+INWARD!L16</f>
        <v>12652</v>
      </c>
      <c r="M16" s="2">
        <f>GDP!M16+INWARD!M16</f>
        <v>82659</v>
      </c>
      <c r="N16" s="2">
        <f>GDP!N16+INWARD!N16</f>
        <v>172596</v>
      </c>
      <c r="O16" s="2">
        <f>GDP!O16+INWARD!O16</f>
        <v>0</v>
      </c>
      <c r="P16" s="2">
        <f>GDP!P16+INWARD!P16</f>
        <v>88569</v>
      </c>
      <c r="Q16" s="3">
        <f t="shared" si="1"/>
        <v>2060190</v>
      </c>
      <c r="R16" s="108">
        <f t="shared" si="0"/>
        <v>1.5746303666823045</v>
      </c>
      <c r="S16" s="148"/>
    </row>
    <row r="17" spans="2:19" ht="32.25" customHeight="1" x14ac:dyDescent="0.35">
      <c r="B17" s="7" t="s">
        <v>25</v>
      </c>
      <c r="C17" s="2">
        <f>GDP!C17+INWARD!C17</f>
        <v>0</v>
      </c>
      <c r="D17" s="2">
        <f>GDP!D17+INWARD!D17</f>
        <v>144922</v>
      </c>
      <c r="E17" s="2">
        <f>GDP!E17+INWARD!E17</f>
        <v>32032</v>
      </c>
      <c r="F17" s="2">
        <f>GDP!F17+INWARD!F17</f>
        <v>281542</v>
      </c>
      <c r="G17" s="2">
        <f>GDP!G17+INWARD!G17</f>
        <v>56241</v>
      </c>
      <c r="H17" s="2">
        <f>GDP!H17+INWARD!H17</f>
        <v>66664</v>
      </c>
      <c r="I17" s="2">
        <f>GDP!I17+INWARD!I17</f>
        <v>720397</v>
      </c>
      <c r="J17" s="2">
        <f>GDP!J17+INWARD!J17</f>
        <v>605296</v>
      </c>
      <c r="K17" s="2">
        <f>GDP!K17+INWARD!K17</f>
        <v>0</v>
      </c>
      <c r="L17" s="2">
        <f>GDP!L17+INWARD!L17</f>
        <v>94745</v>
      </c>
      <c r="M17" s="2">
        <f>GDP!M17+INWARD!M17</f>
        <v>138918</v>
      </c>
      <c r="N17" s="2">
        <f>GDP!N17+INWARD!N17</f>
        <v>89988</v>
      </c>
      <c r="O17" s="2">
        <f>GDP!O17+INWARD!O17</f>
        <v>1861396</v>
      </c>
      <c r="P17" s="2">
        <f>GDP!P17+INWARD!P17</f>
        <v>52317</v>
      </c>
      <c r="Q17" s="3">
        <f t="shared" si="1"/>
        <v>4144458</v>
      </c>
      <c r="R17" s="108">
        <f t="shared" si="0"/>
        <v>3.1676638660703187</v>
      </c>
      <c r="S17" s="148"/>
    </row>
    <row r="18" spans="2:19" ht="32.25" customHeight="1" x14ac:dyDescent="0.35">
      <c r="B18" s="7" t="s">
        <v>26</v>
      </c>
      <c r="C18" s="2">
        <f>GDP!C18+INWARD!C18</f>
        <v>255522</v>
      </c>
      <c r="D18" s="2">
        <f>GDP!D18+INWARD!D18</f>
        <v>369280</v>
      </c>
      <c r="E18" s="2">
        <f>GDP!E18+INWARD!E18</f>
        <v>131396</v>
      </c>
      <c r="F18" s="2">
        <f>GDP!F18+INWARD!F18</f>
        <v>1291812</v>
      </c>
      <c r="G18" s="2">
        <f>GDP!G18+INWARD!G18</f>
        <v>132598</v>
      </c>
      <c r="H18" s="2">
        <f>GDP!H18+INWARD!H18</f>
        <v>336340</v>
      </c>
      <c r="I18" s="2">
        <f>GDP!I18+INWARD!I18</f>
        <v>985363</v>
      </c>
      <c r="J18" s="2">
        <f>GDP!J18+INWARD!J18</f>
        <v>820497</v>
      </c>
      <c r="K18" s="2">
        <f>GDP!K18+INWARD!K18</f>
        <v>127242</v>
      </c>
      <c r="L18" s="2">
        <f>GDP!L18+INWARD!L18</f>
        <v>69426</v>
      </c>
      <c r="M18" s="2">
        <f>GDP!M18+INWARD!M18</f>
        <v>394174</v>
      </c>
      <c r="N18" s="2">
        <f>GDP!N18+INWARD!N18</f>
        <v>642101</v>
      </c>
      <c r="O18" s="2">
        <f>GDP!O18+INWARD!O18</f>
        <v>2117455</v>
      </c>
      <c r="P18" s="2">
        <f>GDP!P18+INWARD!P18</f>
        <v>167442</v>
      </c>
      <c r="Q18" s="3">
        <f t="shared" si="1"/>
        <v>7840648</v>
      </c>
      <c r="R18" s="108">
        <f t="shared" si="0"/>
        <v>5.9927105923564703</v>
      </c>
      <c r="S18" s="148"/>
    </row>
    <row r="19" spans="2:19" ht="32.25" customHeight="1" x14ac:dyDescent="0.35">
      <c r="B19" s="7" t="s">
        <v>27</v>
      </c>
      <c r="C19" s="2">
        <f>GDP!C19+INWARD!C19</f>
        <v>51276</v>
      </c>
      <c r="D19" s="2">
        <f>GDP!D19+INWARD!D19</f>
        <v>146883</v>
      </c>
      <c r="E19" s="2">
        <f>GDP!E19+INWARD!E19</f>
        <v>71689</v>
      </c>
      <c r="F19" s="2">
        <f>GDP!F19+INWARD!F19</f>
        <v>486651</v>
      </c>
      <c r="G19" s="2">
        <f>GDP!G19+INWARD!G19</f>
        <v>74431</v>
      </c>
      <c r="H19" s="2">
        <f>GDP!H19+INWARD!H19</f>
        <v>178226</v>
      </c>
      <c r="I19" s="2">
        <f>GDP!I19+INWARD!I19</f>
        <v>1542183</v>
      </c>
      <c r="J19" s="2">
        <f>GDP!J19+INWARD!J19</f>
        <v>1395054</v>
      </c>
      <c r="K19" s="2">
        <f>GDP!K19+INWARD!K19</f>
        <v>0</v>
      </c>
      <c r="L19" s="2">
        <f>GDP!L19+INWARD!L19</f>
        <v>62029</v>
      </c>
      <c r="M19" s="2">
        <f>GDP!M19+INWARD!M19</f>
        <v>207050</v>
      </c>
      <c r="N19" s="2">
        <f>GDP!N19+INWARD!N19</f>
        <v>714461</v>
      </c>
      <c r="O19" s="2">
        <f>GDP!O19+INWARD!O19</f>
        <v>0</v>
      </c>
      <c r="P19" s="2">
        <f>GDP!P19+INWARD!P19</f>
        <v>227274</v>
      </c>
      <c r="Q19" s="3">
        <f t="shared" si="1"/>
        <v>5157207</v>
      </c>
      <c r="R19" s="108">
        <f t="shared" si="0"/>
        <v>3.941721273021686</v>
      </c>
      <c r="S19" s="148"/>
    </row>
    <row r="20" spans="2:19" ht="32.25" customHeight="1" x14ac:dyDescent="0.35">
      <c r="B20" s="7" t="s">
        <v>28</v>
      </c>
      <c r="C20" s="2">
        <f>GDP!C20+INWARD!C20</f>
        <v>211365</v>
      </c>
      <c r="D20" s="2">
        <f>GDP!D20+INWARD!D20</f>
        <v>163025</v>
      </c>
      <c r="E20" s="2">
        <f>GDP!E20+INWARD!E20</f>
        <v>178434</v>
      </c>
      <c r="F20" s="2">
        <f>GDP!F20+INWARD!F20</f>
        <v>597233</v>
      </c>
      <c r="G20" s="2">
        <f>GDP!G20+INWARD!G20</f>
        <v>231859</v>
      </c>
      <c r="H20" s="2">
        <f>GDP!H20+INWARD!H20</f>
        <v>104871</v>
      </c>
      <c r="I20" s="2">
        <f>GDP!I20+INWARD!I20</f>
        <v>886287</v>
      </c>
      <c r="J20" s="2">
        <f>GDP!J20+INWARD!J20</f>
        <v>516543</v>
      </c>
      <c r="K20" s="2">
        <f>GDP!K20+INWARD!K20</f>
        <v>37880</v>
      </c>
      <c r="L20" s="2">
        <f>GDP!L20+INWARD!L20</f>
        <v>192474</v>
      </c>
      <c r="M20" s="2">
        <f>GDP!M20+INWARD!M20</f>
        <v>106035</v>
      </c>
      <c r="N20" s="2">
        <f>GDP!N20+INWARD!N20</f>
        <v>358103</v>
      </c>
      <c r="O20" s="2">
        <f>GDP!O20+INWARD!O20</f>
        <v>1915532</v>
      </c>
      <c r="P20" s="2">
        <f>GDP!P20+INWARD!P20</f>
        <v>265565</v>
      </c>
      <c r="Q20" s="3">
        <f t="shared" si="1"/>
        <v>5765206</v>
      </c>
      <c r="R20" s="108">
        <f t="shared" si="0"/>
        <v>4.4064229210796197</v>
      </c>
      <c r="S20" s="148"/>
    </row>
    <row r="21" spans="2:19" ht="32.25" customHeight="1" x14ac:dyDescent="0.35">
      <c r="B21" s="7" t="s">
        <v>29</v>
      </c>
      <c r="C21" s="2">
        <f>GDP!C21+INWARD!C21</f>
        <v>1428169</v>
      </c>
      <c r="D21" s="2">
        <f>GDP!D21+INWARD!D21</f>
        <v>136796</v>
      </c>
      <c r="E21" s="2">
        <f>GDP!E21+INWARD!E21</f>
        <v>135468</v>
      </c>
      <c r="F21" s="2">
        <f>GDP!F21+INWARD!F21</f>
        <v>923153</v>
      </c>
      <c r="G21" s="2">
        <f>GDP!G21+INWARD!G21</f>
        <v>235565</v>
      </c>
      <c r="H21" s="2">
        <f>GDP!H21+INWARD!H21</f>
        <v>184941</v>
      </c>
      <c r="I21" s="2">
        <f>GDP!I21+INWARD!I21</f>
        <v>1318822</v>
      </c>
      <c r="J21" s="2">
        <f>GDP!J21+INWARD!J21</f>
        <v>542648</v>
      </c>
      <c r="K21" s="2">
        <f>GDP!K21+INWARD!K21</f>
        <v>0</v>
      </c>
      <c r="L21" s="2">
        <f>GDP!L21+INWARD!L21</f>
        <v>148575</v>
      </c>
      <c r="M21" s="2">
        <f>GDP!M21+INWARD!M21</f>
        <v>239436</v>
      </c>
      <c r="N21" s="2">
        <f>GDP!N21+INWARD!N21</f>
        <v>429850</v>
      </c>
      <c r="O21" s="2">
        <f>GDP!O21+INWARD!O21</f>
        <v>256792</v>
      </c>
      <c r="P21" s="2">
        <f>GDP!P21+INWARD!P21</f>
        <v>77178</v>
      </c>
      <c r="Q21" s="3">
        <f t="shared" si="1"/>
        <v>6057393</v>
      </c>
      <c r="R21" s="108">
        <f t="shared" si="0"/>
        <v>4.6297452956906033</v>
      </c>
      <c r="S21" s="148"/>
    </row>
    <row r="22" spans="2:19" ht="32.25" customHeight="1" x14ac:dyDescent="0.35">
      <c r="B22" s="7" t="s">
        <v>30</v>
      </c>
      <c r="C22" s="2">
        <f>GDP!C22+INWARD!C22</f>
        <v>0</v>
      </c>
      <c r="D22" s="2">
        <f>GDP!D22+INWARD!D22</f>
        <v>43095</v>
      </c>
      <c r="E22" s="2">
        <f>GDP!E22+INWARD!E22</f>
        <v>39397</v>
      </c>
      <c r="F22" s="2">
        <f>GDP!F22+INWARD!F22</f>
        <v>121189</v>
      </c>
      <c r="G22" s="2">
        <f>GDP!G22+INWARD!G22</f>
        <v>16781</v>
      </c>
      <c r="H22" s="2">
        <f>GDP!H22+INWARD!H22</f>
        <v>111539</v>
      </c>
      <c r="I22" s="2">
        <f>GDP!I22+INWARD!I22</f>
        <v>332216</v>
      </c>
      <c r="J22" s="2">
        <f>GDP!J22+INWARD!J22</f>
        <v>203124</v>
      </c>
      <c r="K22" s="2">
        <f>GDP!K22+INWARD!K22</f>
        <v>3298</v>
      </c>
      <c r="L22" s="2">
        <f>GDP!L22+INWARD!L22</f>
        <v>12598</v>
      </c>
      <c r="M22" s="2">
        <f>GDP!M22+INWARD!M22</f>
        <v>57501</v>
      </c>
      <c r="N22" s="2">
        <f>GDP!N22+INWARD!N22</f>
        <v>133967</v>
      </c>
      <c r="O22" s="2">
        <f>GDP!O22+INWARD!O22</f>
        <v>0</v>
      </c>
      <c r="P22" s="2">
        <f>GDP!P22+INWARD!P22</f>
        <v>30676</v>
      </c>
      <c r="Q22" s="3">
        <f t="shared" si="1"/>
        <v>1105381</v>
      </c>
      <c r="R22" s="108">
        <f t="shared" si="0"/>
        <v>0.84485726527827654</v>
      </c>
      <c r="S22" s="148"/>
    </row>
    <row r="23" spans="2:19" ht="32.25" customHeight="1" x14ac:dyDescent="0.35">
      <c r="B23" s="7" t="s">
        <v>31</v>
      </c>
      <c r="C23" s="2">
        <f>GDP!C23+INWARD!C23</f>
        <v>0</v>
      </c>
      <c r="D23" s="2">
        <f>GDP!D23+INWARD!D23</f>
        <v>0</v>
      </c>
      <c r="E23" s="2">
        <f>GDP!E23+INWARD!E23</f>
        <v>0</v>
      </c>
      <c r="F23" s="2">
        <f>GDP!F23+INWARD!F23</f>
        <v>0</v>
      </c>
      <c r="G23" s="2">
        <f>GDP!G23+INWARD!G23</f>
        <v>0</v>
      </c>
      <c r="H23" s="2">
        <f>GDP!H23+INWARD!H23</f>
        <v>0</v>
      </c>
      <c r="I23" s="2">
        <f>GDP!I23+INWARD!I23</f>
        <v>0</v>
      </c>
      <c r="J23" s="2">
        <f>GDP!J23+INWARD!J23</f>
        <v>0</v>
      </c>
      <c r="K23" s="2">
        <f>GDP!K23+INWARD!K23</f>
        <v>0</v>
      </c>
      <c r="L23" s="2">
        <f>GDP!L23+INWARD!L23</f>
        <v>0</v>
      </c>
      <c r="M23" s="2">
        <f>GDP!M23+INWARD!M23</f>
        <v>0</v>
      </c>
      <c r="N23" s="2">
        <f>GDP!N23+INWARD!N23</f>
        <v>0</v>
      </c>
      <c r="O23" s="2">
        <f>GDP!O23+INWARD!O23</f>
        <v>0</v>
      </c>
      <c r="P23" s="2">
        <f>GDP!P23+INWARD!P23</f>
        <v>0</v>
      </c>
      <c r="Q23" s="3">
        <f t="shared" si="1"/>
        <v>0</v>
      </c>
      <c r="R23" s="108">
        <f t="shared" si="0"/>
        <v>0</v>
      </c>
      <c r="S23" s="148"/>
    </row>
    <row r="24" spans="2:19" ht="32.25" customHeight="1" x14ac:dyDescent="0.35">
      <c r="B24" s="7" t="s">
        <v>258</v>
      </c>
      <c r="C24" s="2">
        <f>GDP!C24+INWARD!C24</f>
        <v>72145</v>
      </c>
      <c r="D24" s="2">
        <f>GDP!D24+INWARD!D24</f>
        <v>148649</v>
      </c>
      <c r="E24" s="2">
        <f>GDP!E24+INWARD!E24</f>
        <v>48988</v>
      </c>
      <c r="F24" s="2">
        <f>GDP!F24+INWARD!F24</f>
        <v>711459</v>
      </c>
      <c r="G24" s="2">
        <f>GDP!G24+INWARD!G24</f>
        <v>283979</v>
      </c>
      <c r="H24" s="2">
        <f>GDP!H24+INWARD!H24</f>
        <v>146944</v>
      </c>
      <c r="I24" s="2">
        <f>GDP!I24+INWARD!I24</f>
        <v>896876</v>
      </c>
      <c r="J24" s="2">
        <f>GDP!J24+INWARD!J24</f>
        <v>405298</v>
      </c>
      <c r="K24" s="2">
        <f>GDP!K24+INWARD!K24</f>
        <v>0</v>
      </c>
      <c r="L24" s="2">
        <f>GDP!L24+INWARD!L24</f>
        <v>-22169</v>
      </c>
      <c r="M24" s="2">
        <f>GDP!M24+INWARD!M24</f>
        <v>38554</v>
      </c>
      <c r="N24" s="2">
        <f>GDP!N24+INWARD!N24</f>
        <v>221315</v>
      </c>
      <c r="O24" s="2">
        <f>GDP!O24+INWARD!O24</f>
        <v>0</v>
      </c>
      <c r="P24" s="2">
        <f>GDP!P24+INWARD!P24</f>
        <v>111485</v>
      </c>
      <c r="Q24" s="3">
        <f t="shared" ref="Q24" si="2">SUM(C24:P24)</f>
        <v>3063523</v>
      </c>
      <c r="R24" s="108">
        <f t="shared" si="0"/>
        <v>2.3414910007473453</v>
      </c>
      <c r="S24" s="148"/>
    </row>
    <row r="25" spans="2:19" ht="32.25" customHeight="1" x14ac:dyDescent="0.35">
      <c r="B25" s="7" t="s">
        <v>259</v>
      </c>
      <c r="C25" s="2">
        <f>GDP!C25+INWARD!C25</f>
        <v>0</v>
      </c>
      <c r="D25" s="2">
        <f>GDP!D25+INWARD!D25</f>
        <v>0</v>
      </c>
      <c r="E25" s="2">
        <f>GDP!E25+INWARD!E25</f>
        <v>0</v>
      </c>
      <c r="F25" s="2">
        <f>GDP!F25+INWARD!F25</f>
        <v>0</v>
      </c>
      <c r="G25" s="2">
        <f>GDP!G25+INWARD!G25</f>
        <v>0</v>
      </c>
      <c r="H25" s="2">
        <f>GDP!H25+INWARD!H25</f>
        <v>0</v>
      </c>
      <c r="I25" s="2">
        <f>GDP!I25+INWARD!I25</f>
        <v>0</v>
      </c>
      <c r="J25" s="2">
        <f>GDP!J25+INWARD!J25</f>
        <v>0</v>
      </c>
      <c r="K25" s="2">
        <f>GDP!K25+INWARD!K25</f>
        <v>0</v>
      </c>
      <c r="L25" s="2">
        <f>GDP!L25+INWARD!L25</f>
        <v>0</v>
      </c>
      <c r="M25" s="2">
        <f>GDP!M25+INWARD!M25</f>
        <v>0</v>
      </c>
      <c r="N25" s="2">
        <f>GDP!N25+INWARD!N25</f>
        <v>0</v>
      </c>
      <c r="O25" s="2">
        <f>GDP!O25+INWARD!O25</f>
        <v>8336809</v>
      </c>
      <c r="P25" s="2">
        <f>GDP!P25+INWARD!P25</f>
        <v>0</v>
      </c>
      <c r="Q25" s="3">
        <f t="shared" si="1"/>
        <v>8336809</v>
      </c>
      <c r="R25" s="108">
        <f t="shared" si="0"/>
        <v>6.3719329831861806</v>
      </c>
      <c r="S25" s="148"/>
    </row>
    <row r="26" spans="2:19" ht="32.25" customHeight="1" x14ac:dyDescent="0.35">
      <c r="B26" s="7" t="s">
        <v>33</v>
      </c>
      <c r="C26" s="2">
        <f>GDP!C26+INWARD!C26</f>
        <v>0</v>
      </c>
      <c r="D26" s="2">
        <f>GDP!D26+INWARD!D26</f>
        <v>104085</v>
      </c>
      <c r="E26" s="2">
        <f>GDP!E26+INWARD!E26</f>
        <v>47656</v>
      </c>
      <c r="F26" s="2">
        <f>GDP!F26+INWARD!F26</f>
        <v>517638</v>
      </c>
      <c r="G26" s="2">
        <f>GDP!G26+INWARD!G26</f>
        <v>44293</v>
      </c>
      <c r="H26" s="2">
        <f>GDP!H26+INWARD!H26</f>
        <v>217643</v>
      </c>
      <c r="I26" s="2">
        <f>GDP!I26+INWARD!I26</f>
        <v>304436</v>
      </c>
      <c r="J26" s="2">
        <f>GDP!J26+INWARD!J26</f>
        <v>503349</v>
      </c>
      <c r="K26" s="2">
        <f>GDP!K26+INWARD!K26</f>
        <v>0</v>
      </c>
      <c r="L26" s="2">
        <f>GDP!L26+INWARD!L26</f>
        <v>29544</v>
      </c>
      <c r="M26" s="2">
        <f>GDP!M26+INWARD!M26</f>
        <v>170177</v>
      </c>
      <c r="N26" s="2">
        <f>GDP!N26+INWARD!N26</f>
        <v>366543</v>
      </c>
      <c r="O26" s="2">
        <f>GDP!O26+INWARD!O26</f>
        <v>147981</v>
      </c>
      <c r="P26" s="2">
        <f>GDP!P26+INWARD!P26</f>
        <v>17411</v>
      </c>
      <c r="Q26" s="3">
        <f t="shared" si="1"/>
        <v>2470756</v>
      </c>
      <c r="R26" s="108">
        <f t="shared" si="0"/>
        <v>1.8884313710203933</v>
      </c>
      <c r="S26" s="148"/>
    </row>
    <row r="27" spans="2:19" ht="32.25" customHeight="1" x14ac:dyDescent="0.35">
      <c r="B27" s="7" t="s">
        <v>34</v>
      </c>
      <c r="C27" s="2">
        <f>GDP!C27+INWARD!C27</f>
        <v>0</v>
      </c>
      <c r="D27" s="2">
        <f>GDP!D27+INWARD!D27</f>
        <v>61484</v>
      </c>
      <c r="E27" s="2">
        <f>GDP!E27+INWARD!E27</f>
        <v>23961</v>
      </c>
      <c r="F27" s="2">
        <f>GDP!F27+INWARD!F27</f>
        <v>110550</v>
      </c>
      <c r="G27" s="2">
        <f>GDP!G27+INWARD!G27</f>
        <v>23626</v>
      </c>
      <c r="H27" s="2">
        <f>GDP!H27+INWARD!H27</f>
        <v>9489</v>
      </c>
      <c r="I27" s="2">
        <f>GDP!I27+INWARD!I27</f>
        <v>490043</v>
      </c>
      <c r="J27" s="2">
        <f>GDP!J27+INWARD!J27</f>
        <v>338527</v>
      </c>
      <c r="K27" s="2">
        <f>GDP!K27+INWARD!K27</f>
        <v>43178</v>
      </c>
      <c r="L27" s="2">
        <f>GDP!L27+INWARD!L27</f>
        <v>5328</v>
      </c>
      <c r="M27" s="2">
        <f>GDP!M27+INWARD!M27</f>
        <v>53811</v>
      </c>
      <c r="N27" s="2">
        <f>GDP!N27+INWARD!N27</f>
        <v>65327</v>
      </c>
      <c r="O27" s="2">
        <f>GDP!O27+INWARD!O27</f>
        <v>0</v>
      </c>
      <c r="P27" s="2">
        <f>GDP!P27+INWARD!P27</f>
        <v>218787</v>
      </c>
      <c r="Q27" s="3">
        <f t="shared" si="1"/>
        <v>1444111</v>
      </c>
      <c r="R27" s="108">
        <f t="shared" si="0"/>
        <v>1.1037530681441758</v>
      </c>
      <c r="S27" s="148"/>
    </row>
    <row r="28" spans="2:19" ht="32.25" customHeight="1" x14ac:dyDescent="0.35">
      <c r="B28" s="7" t="s">
        <v>35</v>
      </c>
      <c r="C28" s="2">
        <f>GDP!C28+INWARD!C28</f>
        <v>0</v>
      </c>
      <c r="D28" s="2">
        <f>GDP!D28+INWARD!D28</f>
        <v>57453</v>
      </c>
      <c r="E28" s="2">
        <f>GDP!E28+INWARD!E28</f>
        <v>10432</v>
      </c>
      <c r="F28" s="2">
        <f>GDP!F28+INWARD!F28</f>
        <v>97161</v>
      </c>
      <c r="G28" s="2">
        <f>GDP!G28+INWARD!G28</f>
        <v>271212</v>
      </c>
      <c r="H28" s="2">
        <f>GDP!H28+INWARD!H28</f>
        <v>82359</v>
      </c>
      <c r="I28" s="2">
        <f>GDP!I28+INWARD!I28</f>
        <v>460202</v>
      </c>
      <c r="J28" s="2">
        <f>GDP!J28+INWARD!J28</f>
        <v>988085</v>
      </c>
      <c r="K28" s="2">
        <f>GDP!K28+INWARD!K28</f>
        <v>0</v>
      </c>
      <c r="L28" s="2">
        <f>GDP!L28+INWARD!L28</f>
        <v>16911</v>
      </c>
      <c r="M28" s="2">
        <f>GDP!M28+INWARD!M28</f>
        <v>25462</v>
      </c>
      <c r="N28" s="2">
        <f>GDP!N28+INWARD!N28</f>
        <v>58341</v>
      </c>
      <c r="O28" s="2">
        <f>GDP!O28+INWARD!O28</f>
        <v>2016507</v>
      </c>
      <c r="P28" s="2">
        <f>GDP!P28+INWARD!P28</f>
        <v>144571</v>
      </c>
      <c r="Q28" s="3">
        <f t="shared" si="1"/>
        <v>4228696</v>
      </c>
      <c r="R28" s="108">
        <f t="shared" si="0"/>
        <v>3.2320480795790654</v>
      </c>
      <c r="S28" s="148"/>
    </row>
    <row r="29" spans="2:19" ht="32.25" customHeight="1" x14ac:dyDescent="0.35">
      <c r="B29" s="7" t="s">
        <v>36</v>
      </c>
      <c r="C29" s="2">
        <f>GDP!C29+INWARD!C29</f>
        <v>61096</v>
      </c>
      <c r="D29" s="2">
        <f>GDP!D29+INWARD!D29</f>
        <v>266541</v>
      </c>
      <c r="E29" s="2">
        <f>GDP!E29+INWARD!E29</f>
        <v>79352</v>
      </c>
      <c r="F29" s="2">
        <f>GDP!F29+INWARD!F29</f>
        <v>887321</v>
      </c>
      <c r="G29" s="2">
        <f>GDP!G29+INWARD!G29</f>
        <v>72871</v>
      </c>
      <c r="H29" s="2">
        <f>GDP!H29+INWARD!H29</f>
        <v>233079</v>
      </c>
      <c r="I29" s="2">
        <f>GDP!I29+INWARD!I29</f>
        <v>507036</v>
      </c>
      <c r="J29" s="2">
        <f>GDP!J29+INWARD!J29</f>
        <v>503479</v>
      </c>
      <c r="K29" s="2">
        <f>GDP!K29+INWARD!K29</f>
        <v>0</v>
      </c>
      <c r="L29" s="2">
        <f>GDP!L29+INWARD!L29</f>
        <v>45789</v>
      </c>
      <c r="M29" s="2">
        <f>GDP!M29+INWARD!M29</f>
        <v>142117</v>
      </c>
      <c r="N29" s="2">
        <f>GDP!N29+INWARD!N29</f>
        <v>361603</v>
      </c>
      <c r="O29" s="2">
        <f>GDP!O29+INWARD!O29</f>
        <v>0</v>
      </c>
      <c r="P29" s="2">
        <f>GDP!P29+INWARD!P29</f>
        <v>140132</v>
      </c>
      <c r="Q29" s="3">
        <f t="shared" si="1"/>
        <v>3300416</v>
      </c>
      <c r="R29" s="108">
        <f t="shared" si="0"/>
        <v>2.5225514424806179</v>
      </c>
      <c r="S29" s="148"/>
    </row>
    <row r="30" spans="2:19" ht="32.25" customHeight="1" x14ac:dyDescent="0.35">
      <c r="B30" s="7" t="s">
        <v>192</v>
      </c>
      <c r="C30" s="2">
        <f>GDP!C30+INWARD!C30</f>
        <v>0</v>
      </c>
      <c r="D30" s="2">
        <f>GDP!D30+INWARD!D30</f>
        <v>97971</v>
      </c>
      <c r="E30" s="2">
        <f>GDP!E30+INWARD!E30</f>
        <v>17708</v>
      </c>
      <c r="F30" s="2">
        <f>GDP!F30+INWARD!F30</f>
        <v>41873</v>
      </c>
      <c r="G30" s="2">
        <f>GDP!G30+INWARD!G30</f>
        <v>14864</v>
      </c>
      <c r="H30" s="2">
        <f>GDP!H30+INWARD!H30</f>
        <v>21941</v>
      </c>
      <c r="I30" s="2">
        <f>GDP!I30+INWARD!I30</f>
        <v>507557</v>
      </c>
      <c r="J30" s="2">
        <f>GDP!J30+INWARD!J30</f>
        <v>246162</v>
      </c>
      <c r="K30" s="2">
        <f>GDP!K30+INWARD!K30</f>
        <v>0</v>
      </c>
      <c r="L30" s="2">
        <f>GDP!L30+INWARD!L30</f>
        <v>34555</v>
      </c>
      <c r="M30" s="2">
        <f>GDP!M30+INWARD!M30</f>
        <v>30600</v>
      </c>
      <c r="N30" s="2">
        <f>GDP!N30+INWARD!N30</f>
        <v>88249</v>
      </c>
      <c r="O30" s="2">
        <f>GDP!O30+INWARD!O30</f>
        <v>0</v>
      </c>
      <c r="P30" s="2">
        <f>GDP!P30+INWARD!P30</f>
        <v>29349</v>
      </c>
      <c r="Q30" s="3">
        <f t="shared" si="1"/>
        <v>1130829</v>
      </c>
      <c r="R30" s="108">
        <f t="shared" si="0"/>
        <v>0.86430750703817782</v>
      </c>
      <c r="S30" s="148"/>
    </row>
    <row r="31" spans="2:19" ht="32.25" customHeight="1" x14ac:dyDescent="0.35">
      <c r="B31" s="7" t="s">
        <v>193</v>
      </c>
      <c r="C31" s="2">
        <f>GDP!C31+INWARD!C31</f>
        <v>253150</v>
      </c>
      <c r="D31" s="2">
        <f>GDP!D31+INWARD!D31</f>
        <v>6316</v>
      </c>
      <c r="E31" s="2">
        <f>GDP!E31+INWARD!E31</f>
        <v>8976</v>
      </c>
      <c r="F31" s="2">
        <f>GDP!F31+INWARD!F31</f>
        <v>59135</v>
      </c>
      <c r="G31" s="2">
        <f>GDP!G31+INWARD!G31</f>
        <v>45126</v>
      </c>
      <c r="H31" s="2">
        <f>GDP!H31+INWARD!H31</f>
        <v>44728</v>
      </c>
      <c r="I31" s="2">
        <f>GDP!I31+INWARD!I31</f>
        <v>207083</v>
      </c>
      <c r="J31" s="2">
        <f>GDP!J31+INWARD!J31</f>
        <v>138947</v>
      </c>
      <c r="K31" s="2">
        <f>GDP!K31+INWARD!K31</f>
        <v>0</v>
      </c>
      <c r="L31" s="2">
        <f>GDP!L31+INWARD!L31</f>
        <v>2267</v>
      </c>
      <c r="M31" s="2">
        <f>GDP!M31+INWARD!M31</f>
        <v>10574</v>
      </c>
      <c r="N31" s="2">
        <f>GDP!N31+INWARD!N31</f>
        <v>22997</v>
      </c>
      <c r="O31" s="2">
        <f>GDP!O31+INWARD!O31</f>
        <v>0</v>
      </c>
      <c r="P31" s="2">
        <f>GDP!P31+INWARD!P31</f>
        <v>28846</v>
      </c>
      <c r="Q31" s="3">
        <f t="shared" si="1"/>
        <v>828145</v>
      </c>
      <c r="R31" s="108">
        <f t="shared" si="0"/>
        <v>0.63296213699518833</v>
      </c>
      <c r="S31" s="148"/>
    </row>
    <row r="32" spans="2:19" ht="32.25" customHeight="1" x14ac:dyDescent="0.35">
      <c r="B32" s="7" t="s">
        <v>37</v>
      </c>
      <c r="C32" s="2">
        <f>GDP!C32+INWARD!C32</f>
        <v>0</v>
      </c>
      <c r="D32" s="2">
        <f>GDP!D32+INWARD!D32</f>
        <v>144118</v>
      </c>
      <c r="E32" s="2">
        <f>GDP!E32+INWARD!E32</f>
        <v>66090</v>
      </c>
      <c r="F32" s="2">
        <f>GDP!F32+INWARD!F32</f>
        <v>345073</v>
      </c>
      <c r="G32" s="2">
        <f>GDP!G32+INWARD!G32</f>
        <v>14531</v>
      </c>
      <c r="H32" s="2">
        <f>GDP!H32+INWARD!H32</f>
        <v>167097</v>
      </c>
      <c r="I32" s="2">
        <f>GDP!I32+INWARD!I32</f>
        <v>840985</v>
      </c>
      <c r="J32" s="2">
        <f>GDP!J32+INWARD!J32</f>
        <v>734879</v>
      </c>
      <c r="K32" s="2">
        <f>GDP!K32+INWARD!K32</f>
        <v>0</v>
      </c>
      <c r="L32" s="2">
        <f>GDP!L32+INWARD!L32</f>
        <v>48713</v>
      </c>
      <c r="M32" s="2">
        <f>GDP!M32+INWARD!M32</f>
        <v>121294</v>
      </c>
      <c r="N32" s="2">
        <f>GDP!N32+INWARD!N32</f>
        <v>295405</v>
      </c>
      <c r="O32" s="2">
        <f>GDP!O32+INWARD!O32</f>
        <v>0</v>
      </c>
      <c r="P32" s="2">
        <f>GDP!P32+INWARD!P32</f>
        <v>33901</v>
      </c>
      <c r="Q32" s="3">
        <f t="shared" si="1"/>
        <v>2812086</v>
      </c>
      <c r="R32" s="108">
        <f t="shared" si="0"/>
        <v>2.1493143881497216</v>
      </c>
      <c r="S32" s="148"/>
    </row>
    <row r="33" spans="2:19" ht="32.25" customHeight="1" x14ac:dyDescent="0.35">
      <c r="B33" s="7" t="s">
        <v>139</v>
      </c>
      <c r="C33" s="2">
        <f>GDP!C33+INWARD!C33</f>
        <v>0</v>
      </c>
      <c r="D33" s="2">
        <f>GDP!D33+INWARD!D33</f>
        <v>32938</v>
      </c>
      <c r="E33" s="2">
        <f>GDP!E33+INWARD!E33</f>
        <v>12889</v>
      </c>
      <c r="F33" s="2">
        <f>GDP!F33+INWARD!F33</f>
        <v>106968</v>
      </c>
      <c r="G33" s="2">
        <f>GDP!G33+INWARD!G33</f>
        <v>27313</v>
      </c>
      <c r="H33" s="2">
        <f>GDP!H33+INWARD!H33</f>
        <v>2968</v>
      </c>
      <c r="I33" s="2">
        <f>GDP!I33+INWARD!I33</f>
        <v>402491</v>
      </c>
      <c r="J33" s="2">
        <f>GDP!J33+INWARD!J33</f>
        <v>265820</v>
      </c>
      <c r="K33" s="2">
        <f>GDP!K33+INWARD!K33</f>
        <v>0</v>
      </c>
      <c r="L33" s="2">
        <f>GDP!L33+INWARD!L33</f>
        <v>30277</v>
      </c>
      <c r="M33" s="2">
        <f>GDP!M33+INWARD!M33</f>
        <v>38837</v>
      </c>
      <c r="N33" s="2">
        <f>GDP!N33+INWARD!N33</f>
        <v>73703</v>
      </c>
      <c r="O33" s="2">
        <f>GDP!O33+INWARD!O33</f>
        <v>449553</v>
      </c>
      <c r="P33" s="2">
        <f>GDP!P33+INWARD!P33</f>
        <v>2137</v>
      </c>
      <c r="Q33" s="3">
        <f t="shared" si="1"/>
        <v>1445894</v>
      </c>
      <c r="R33" s="108">
        <f t="shared" si="0"/>
        <v>1.1051158385409812</v>
      </c>
      <c r="S33" s="148"/>
    </row>
    <row r="34" spans="2:19" ht="32.25" customHeight="1" x14ac:dyDescent="0.35">
      <c r="B34" s="7" t="s">
        <v>151</v>
      </c>
      <c r="C34" s="2">
        <f>GDP!C34+INWARD!C34</f>
        <v>0</v>
      </c>
      <c r="D34" s="2">
        <f>GDP!D34+INWARD!D34</f>
        <v>19023</v>
      </c>
      <c r="E34" s="2">
        <f>GDP!E34+INWARD!E34</f>
        <v>8871</v>
      </c>
      <c r="F34" s="2">
        <f>GDP!F34+INWARD!F34</f>
        <v>65627</v>
      </c>
      <c r="G34" s="2">
        <f>GDP!G34+INWARD!G34</f>
        <v>35105</v>
      </c>
      <c r="H34" s="2">
        <f>GDP!H34+INWARD!H34</f>
        <v>7010</v>
      </c>
      <c r="I34" s="2">
        <f>GDP!I34+INWARD!I34</f>
        <v>455074</v>
      </c>
      <c r="J34" s="2">
        <f>GDP!J34+INWARD!J34</f>
        <v>174755</v>
      </c>
      <c r="K34" s="2">
        <f>GDP!K34+INWARD!K34</f>
        <v>0</v>
      </c>
      <c r="L34" s="2">
        <f>GDP!L34+INWARD!L34</f>
        <v>6369</v>
      </c>
      <c r="M34" s="2">
        <f>GDP!M34+INWARD!M34</f>
        <v>15658</v>
      </c>
      <c r="N34" s="2">
        <f>GDP!N34+INWARD!N34</f>
        <v>50737</v>
      </c>
      <c r="O34" s="2">
        <f>GDP!O34+INWARD!O34</f>
        <v>0</v>
      </c>
      <c r="P34" s="2">
        <f>GDP!P34+INWARD!P34</f>
        <v>45588</v>
      </c>
      <c r="Q34" s="3">
        <f t="shared" si="1"/>
        <v>883817</v>
      </c>
      <c r="R34" s="108">
        <f t="shared" si="0"/>
        <v>0.67551298025427475</v>
      </c>
      <c r="S34" s="148"/>
    </row>
    <row r="35" spans="2:19" ht="32.25" customHeight="1" x14ac:dyDescent="0.35">
      <c r="B35" s="7" t="s">
        <v>140</v>
      </c>
      <c r="C35" s="2">
        <f>GDP!C35+INWARD!C35</f>
        <v>0</v>
      </c>
      <c r="D35" s="2">
        <f>GDP!D35+INWARD!D35</f>
        <v>4266</v>
      </c>
      <c r="E35" s="2">
        <f>GDP!E35+INWARD!E35</f>
        <v>8228</v>
      </c>
      <c r="F35" s="2">
        <f>GDP!F35+INWARD!F35</f>
        <v>8747</v>
      </c>
      <c r="G35" s="2">
        <f>GDP!G35+INWARD!G35</f>
        <v>11313</v>
      </c>
      <c r="H35" s="2">
        <f>GDP!H35+INWARD!H35</f>
        <v>17525</v>
      </c>
      <c r="I35" s="2">
        <f>GDP!I35+INWARD!I35</f>
        <v>330540</v>
      </c>
      <c r="J35" s="2">
        <f>GDP!J35+INWARD!J35</f>
        <v>169885</v>
      </c>
      <c r="K35" s="2">
        <f>GDP!K35+INWARD!K35</f>
        <v>25564</v>
      </c>
      <c r="L35" s="2">
        <f>GDP!L35+INWARD!L35</f>
        <v>30660</v>
      </c>
      <c r="M35" s="2">
        <f>GDP!M35+INWARD!M35</f>
        <v>11233</v>
      </c>
      <c r="N35" s="2">
        <f>GDP!N35+INWARD!N35</f>
        <v>37620</v>
      </c>
      <c r="O35" s="2">
        <f>GDP!O35+INWARD!O35</f>
        <v>3611154</v>
      </c>
      <c r="P35" s="2">
        <f>GDP!P35+INWARD!P35</f>
        <v>20307</v>
      </c>
      <c r="Q35" s="3">
        <f t="shared" si="1"/>
        <v>4287042</v>
      </c>
      <c r="R35" s="108">
        <f t="shared" si="0"/>
        <v>3.2766426962767707</v>
      </c>
      <c r="S35" s="148"/>
    </row>
    <row r="36" spans="2:19" ht="32.25" customHeight="1" x14ac:dyDescent="0.35">
      <c r="B36" s="7" t="s">
        <v>141</v>
      </c>
      <c r="C36" s="2">
        <f>GDP!C36+INWARD!C36</f>
        <v>0</v>
      </c>
      <c r="D36" s="2">
        <f>GDP!D36+INWARD!D36</f>
        <v>45681</v>
      </c>
      <c r="E36" s="2">
        <f>GDP!E36+INWARD!E36</f>
        <v>16181</v>
      </c>
      <c r="F36" s="2">
        <f>GDP!F36+INWARD!F36</f>
        <v>97398</v>
      </c>
      <c r="G36" s="2">
        <f>GDP!G36+INWARD!G36</f>
        <v>35329</v>
      </c>
      <c r="H36" s="2">
        <f>GDP!H36+INWARD!H36</f>
        <v>10606</v>
      </c>
      <c r="I36" s="2">
        <f>GDP!I36+INWARD!I36</f>
        <v>547615</v>
      </c>
      <c r="J36" s="2">
        <f>GDP!J36+INWARD!J36</f>
        <v>169146</v>
      </c>
      <c r="K36" s="2">
        <f>GDP!K36+INWARD!K36</f>
        <v>0</v>
      </c>
      <c r="L36" s="2">
        <f>GDP!L36+INWARD!L36</f>
        <v>40484</v>
      </c>
      <c r="M36" s="2">
        <f>GDP!M36+INWARD!M36</f>
        <v>30186</v>
      </c>
      <c r="N36" s="2">
        <f>GDP!N36+INWARD!N36</f>
        <v>70663</v>
      </c>
      <c r="O36" s="2">
        <f>GDP!O36+INWARD!O36</f>
        <v>889209</v>
      </c>
      <c r="P36" s="2">
        <f>GDP!P36+INWARD!P36</f>
        <v>83112</v>
      </c>
      <c r="Q36" s="3">
        <f t="shared" si="1"/>
        <v>2035610</v>
      </c>
      <c r="R36" s="108">
        <f t="shared" si="0"/>
        <v>1.5558435487611171</v>
      </c>
      <c r="S36" s="148"/>
    </row>
    <row r="37" spans="2:19" ht="32.25" customHeight="1" x14ac:dyDescent="0.35">
      <c r="B37" s="7" t="s">
        <v>152</v>
      </c>
      <c r="C37" s="2">
        <f>GDP!C37+INWARD!C37</f>
        <v>0</v>
      </c>
      <c r="D37" s="2">
        <f>GDP!D37+INWARD!D37</f>
        <v>58105</v>
      </c>
      <c r="E37" s="2">
        <f>GDP!E37+INWARD!E37</f>
        <v>73496</v>
      </c>
      <c r="F37" s="2">
        <f>GDP!F37+INWARD!F37</f>
        <v>459912</v>
      </c>
      <c r="G37" s="2">
        <f>GDP!G37+INWARD!G37</f>
        <v>143902</v>
      </c>
      <c r="H37" s="2">
        <f>GDP!H37+INWARD!H37</f>
        <v>38093</v>
      </c>
      <c r="I37" s="2">
        <f>GDP!I37+INWARD!I37</f>
        <v>891060</v>
      </c>
      <c r="J37" s="2">
        <f>GDP!J37+INWARD!J37</f>
        <v>887408</v>
      </c>
      <c r="K37" s="2">
        <f>GDP!K37+INWARD!K37</f>
        <v>181734</v>
      </c>
      <c r="L37" s="2">
        <f>GDP!L37+INWARD!L37</f>
        <v>16424</v>
      </c>
      <c r="M37" s="2">
        <f>GDP!M37+INWARD!M37</f>
        <v>34759</v>
      </c>
      <c r="N37" s="2">
        <f>GDP!N37+INWARD!N37</f>
        <v>109150</v>
      </c>
      <c r="O37" s="2">
        <f>GDP!O37+INWARD!O37</f>
        <v>1050670</v>
      </c>
      <c r="P37" s="2">
        <f>GDP!P37+INWARD!P37</f>
        <v>121382</v>
      </c>
      <c r="Q37" s="3">
        <f t="shared" si="1"/>
        <v>4066095</v>
      </c>
      <c r="R37" s="108">
        <f t="shared" si="0"/>
        <v>3.1077699924837443</v>
      </c>
      <c r="S37" s="148"/>
    </row>
    <row r="38" spans="2:19" ht="32.25" customHeight="1" x14ac:dyDescent="0.35">
      <c r="B38" s="7" t="s">
        <v>38</v>
      </c>
      <c r="C38" s="2">
        <f>GDP!C38+INWARD!C38</f>
        <v>0</v>
      </c>
      <c r="D38" s="2">
        <f>GDP!D38+INWARD!D38</f>
        <v>0</v>
      </c>
      <c r="E38" s="2">
        <f>GDP!E38+INWARD!E38</f>
        <v>0</v>
      </c>
      <c r="F38" s="2">
        <f>GDP!F38+INWARD!F38</f>
        <v>0</v>
      </c>
      <c r="G38" s="2">
        <f>GDP!G38+INWARD!G38</f>
        <v>0</v>
      </c>
      <c r="H38" s="2">
        <f>GDP!H38+INWARD!H38</f>
        <v>0</v>
      </c>
      <c r="I38" s="2">
        <f>GDP!I38+INWARD!I38</f>
        <v>0</v>
      </c>
      <c r="J38" s="2">
        <f>GDP!J38+INWARD!J38</f>
        <v>0</v>
      </c>
      <c r="K38" s="2">
        <f>GDP!K38+INWARD!K38</f>
        <v>0</v>
      </c>
      <c r="L38" s="2">
        <f>GDP!L38+INWARD!L38</f>
        <v>0</v>
      </c>
      <c r="M38" s="2">
        <f>GDP!M38+INWARD!M38</f>
        <v>0</v>
      </c>
      <c r="N38" s="2">
        <f>GDP!N38+INWARD!N38</f>
        <v>0</v>
      </c>
      <c r="O38" s="2">
        <f>GDP!O38+INWARD!O38</f>
        <v>0</v>
      </c>
      <c r="P38" s="2">
        <f>GDP!P38+INWARD!P38</f>
        <v>0</v>
      </c>
      <c r="Q38" s="3">
        <f t="shared" si="1"/>
        <v>0</v>
      </c>
      <c r="R38" s="108">
        <f t="shared" si="0"/>
        <v>0</v>
      </c>
      <c r="S38" s="148"/>
    </row>
    <row r="39" spans="2:19" ht="32.25" customHeight="1" x14ac:dyDescent="0.35">
      <c r="B39" s="7" t="s">
        <v>39</v>
      </c>
      <c r="C39" s="2">
        <f>GDP!C39+INWARD!C39</f>
        <v>0</v>
      </c>
      <c r="D39" s="2">
        <f>GDP!D39+INWARD!D39</f>
        <v>68168</v>
      </c>
      <c r="E39" s="2">
        <f>GDP!E39+INWARD!E39</f>
        <v>57734</v>
      </c>
      <c r="F39" s="2">
        <f>GDP!F39+INWARD!F39</f>
        <v>295998</v>
      </c>
      <c r="G39" s="2">
        <f>GDP!G39+INWARD!G39</f>
        <v>22396</v>
      </c>
      <c r="H39" s="2">
        <f>GDP!H39+INWARD!H39</f>
        <v>125936</v>
      </c>
      <c r="I39" s="2">
        <f>GDP!I39+INWARD!I39</f>
        <v>168943</v>
      </c>
      <c r="J39" s="2">
        <f>GDP!J39+INWARD!J39</f>
        <v>122621</v>
      </c>
      <c r="K39" s="2">
        <f>GDP!K39+INWARD!K39</f>
        <v>0</v>
      </c>
      <c r="L39" s="2">
        <f>GDP!L39+INWARD!L39</f>
        <v>11973</v>
      </c>
      <c r="M39" s="2">
        <f>GDP!M39+INWARD!M39</f>
        <v>96456</v>
      </c>
      <c r="N39" s="2">
        <f>GDP!N39+INWARD!N39</f>
        <v>172622</v>
      </c>
      <c r="O39" s="2">
        <f>GDP!O39+INWARD!O39</f>
        <v>16152</v>
      </c>
      <c r="P39" s="2">
        <f>GDP!P39+INWARD!P39</f>
        <v>21208</v>
      </c>
      <c r="Q39" s="3">
        <f t="shared" si="1"/>
        <v>1180207</v>
      </c>
      <c r="R39" s="108">
        <f t="shared" si="0"/>
        <v>0.90204776315340951</v>
      </c>
      <c r="S39" s="148"/>
    </row>
    <row r="40" spans="2:19" ht="32.25" customHeight="1" x14ac:dyDescent="0.35">
      <c r="B40" s="7" t="s">
        <v>40</v>
      </c>
      <c r="C40" s="2">
        <f>GDP!C40+INWARD!C40</f>
        <v>0</v>
      </c>
      <c r="D40" s="2">
        <f>GDP!D40+INWARD!D40</f>
        <v>33700</v>
      </c>
      <c r="E40" s="2">
        <f>GDP!E40+INWARD!E40</f>
        <v>34463</v>
      </c>
      <c r="F40" s="2">
        <f>GDP!F40+INWARD!F40</f>
        <v>105851</v>
      </c>
      <c r="G40" s="2">
        <f>GDP!G40+INWARD!G40</f>
        <v>16325</v>
      </c>
      <c r="H40" s="2">
        <f>GDP!H40+INWARD!H40</f>
        <v>21246</v>
      </c>
      <c r="I40" s="2">
        <f>GDP!I40+INWARD!I40</f>
        <v>567431</v>
      </c>
      <c r="J40" s="2">
        <f>GDP!J40+INWARD!J40</f>
        <v>370483</v>
      </c>
      <c r="K40" s="2">
        <f>GDP!K40+INWARD!K40</f>
        <v>0</v>
      </c>
      <c r="L40" s="2">
        <f>GDP!L40+INWARD!L40</f>
        <v>53128</v>
      </c>
      <c r="M40" s="2">
        <f>GDP!M40+INWARD!M40</f>
        <v>48585</v>
      </c>
      <c r="N40" s="2">
        <f>GDP!N40+INWARD!N40</f>
        <v>125019</v>
      </c>
      <c r="O40" s="2">
        <f>GDP!O40+INWARD!O40</f>
        <v>754821</v>
      </c>
      <c r="P40" s="2">
        <f>GDP!P40+INWARD!P40</f>
        <v>5829</v>
      </c>
      <c r="Q40" s="3">
        <f t="shared" si="1"/>
        <v>2136881</v>
      </c>
      <c r="R40" s="108">
        <f t="shared" si="0"/>
        <v>1.6332463086348588</v>
      </c>
      <c r="S40" s="148"/>
    </row>
    <row r="41" spans="2:19" ht="32.25" customHeight="1" x14ac:dyDescent="0.35">
      <c r="B41" s="7" t="s">
        <v>41</v>
      </c>
      <c r="C41" s="2">
        <f>GDP!C41+INWARD!C41</f>
        <v>0</v>
      </c>
      <c r="D41" s="2">
        <f>GDP!D41+INWARD!D41</f>
        <v>50246</v>
      </c>
      <c r="E41" s="2">
        <f>GDP!E41+INWARD!E41</f>
        <v>2987</v>
      </c>
      <c r="F41" s="2">
        <f>GDP!F41+INWARD!F41</f>
        <v>35452</v>
      </c>
      <c r="G41" s="2">
        <f>GDP!G41+INWARD!G41</f>
        <v>33610</v>
      </c>
      <c r="H41" s="2">
        <f>GDP!H41+INWARD!H41</f>
        <v>12056</v>
      </c>
      <c r="I41" s="2">
        <f>GDP!I41+INWARD!I41</f>
        <v>669547</v>
      </c>
      <c r="J41" s="2">
        <f>GDP!J41+INWARD!J41</f>
        <v>520984</v>
      </c>
      <c r="K41" s="2">
        <f>GDP!K41+INWARD!K41</f>
        <v>0</v>
      </c>
      <c r="L41" s="2">
        <f>GDP!L41+INWARD!L41</f>
        <v>18019</v>
      </c>
      <c r="M41" s="2">
        <f>GDP!M41+INWARD!M41</f>
        <v>6470</v>
      </c>
      <c r="N41" s="2">
        <f>GDP!N41+INWARD!N41</f>
        <v>55710</v>
      </c>
      <c r="O41" s="2">
        <f>GDP!O41+INWARD!O41</f>
        <v>0</v>
      </c>
      <c r="P41" s="2">
        <f>GDP!P41+INWARD!P41</f>
        <v>91277</v>
      </c>
      <c r="Q41" s="3">
        <f t="shared" si="1"/>
        <v>1496358</v>
      </c>
      <c r="R41" s="108">
        <f t="shared" si="0"/>
        <v>1.1436861387677835</v>
      </c>
      <c r="S41" s="148"/>
    </row>
    <row r="42" spans="2:19" ht="32.25" customHeight="1" x14ac:dyDescent="0.35">
      <c r="B42" s="7" t="s">
        <v>42</v>
      </c>
      <c r="C42" s="2">
        <f>GDP!C42+INWARD!C42</f>
        <v>0</v>
      </c>
      <c r="D42" s="2">
        <f>GDP!D42+INWARD!D42</f>
        <v>233</v>
      </c>
      <c r="E42" s="2">
        <f>GDP!E42+INWARD!E42</f>
        <v>619</v>
      </c>
      <c r="F42" s="2">
        <f>GDP!F42+INWARD!F42</f>
        <v>1975</v>
      </c>
      <c r="G42" s="2">
        <f>GDP!G42+INWARD!G42</f>
        <v>1718</v>
      </c>
      <c r="H42" s="2">
        <f>GDP!H42+INWARD!H42</f>
        <v>1466</v>
      </c>
      <c r="I42" s="2">
        <f>GDP!I42+INWARD!I42</f>
        <v>427256</v>
      </c>
      <c r="J42" s="2">
        <f>GDP!J42+INWARD!J42</f>
        <v>180933</v>
      </c>
      <c r="K42" s="2">
        <f>GDP!K42+INWARD!K42</f>
        <v>31912</v>
      </c>
      <c r="L42" s="2">
        <f>GDP!L42+INWARD!L42</f>
        <v>5397</v>
      </c>
      <c r="M42" s="2">
        <f>GDP!M42+INWARD!M42</f>
        <v>2399</v>
      </c>
      <c r="N42" s="2">
        <f>GDP!N42+INWARD!N42</f>
        <v>986</v>
      </c>
      <c r="O42" s="2">
        <f>GDP!O42+INWARD!O42</f>
        <v>49648</v>
      </c>
      <c r="P42" s="2">
        <f>GDP!P42+INWARD!P42</f>
        <v>1268</v>
      </c>
      <c r="Q42" s="3">
        <f t="shared" si="1"/>
        <v>705810</v>
      </c>
      <c r="R42" s="108">
        <f t="shared" si="0"/>
        <v>0.53945988433495806</v>
      </c>
      <c r="S42" s="148"/>
    </row>
    <row r="43" spans="2:19" ht="32.25" customHeight="1" x14ac:dyDescent="0.35">
      <c r="B43" s="7" t="s">
        <v>43</v>
      </c>
      <c r="C43" s="2">
        <f>GDP!C43+INWARD!C43</f>
        <v>55172</v>
      </c>
      <c r="D43" s="2">
        <f>GDP!D43+INWARD!D43</f>
        <v>210391</v>
      </c>
      <c r="E43" s="2">
        <f>GDP!E43+INWARD!E43</f>
        <v>173578</v>
      </c>
      <c r="F43" s="2">
        <f>GDP!F43+INWARD!F43</f>
        <v>737635</v>
      </c>
      <c r="G43" s="2">
        <f>GDP!G43+INWARD!G43</f>
        <v>105513</v>
      </c>
      <c r="H43" s="2">
        <f>GDP!H43+INWARD!H43</f>
        <v>110128</v>
      </c>
      <c r="I43" s="2">
        <f>GDP!I43+INWARD!I43</f>
        <v>1030256</v>
      </c>
      <c r="J43" s="2">
        <f>GDP!J43+INWARD!J43</f>
        <v>986656</v>
      </c>
      <c r="K43" s="2">
        <f>GDP!K43+INWARD!K43</f>
        <v>0</v>
      </c>
      <c r="L43" s="2">
        <f>GDP!L43+INWARD!L43</f>
        <v>88005</v>
      </c>
      <c r="M43" s="2">
        <f>GDP!M43+INWARD!M43</f>
        <v>248466</v>
      </c>
      <c r="N43" s="2">
        <f>GDP!N43+INWARD!N43</f>
        <v>223980</v>
      </c>
      <c r="O43" s="2">
        <f>GDP!O43+INWARD!O43</f>
        <v>6525974</v>
      </c>
      <c r="P43" s="2">
        <f>GDP!P43+INWARD!P43</f>
        <v>109589</v>
      </c>
      <c r="Q43" s="3">
        <f t="shared" si="1"/>
        <v>10605343</v>
      </c>
      <c r="R43" s="108">
        <f t="shared" si="0"/>
        <v>8.105803414676128</v>
      </c>
      <c r="S43" s="148"/>
    </row>
    <row r="44" spans="2:19" ht="32.25" customHeight="1" x14ac:dyDescent="0.35">
      <c r="B44" s="7" t="s">
        <v>44</v>
      </c>
      <c r="C44" s="2">
        <f>GDP!C44+INWARD!C44</f>
        <v>0</v>
      </c>
      <c r="D44" s="2">
        <f>GDP!D44+INWARD!D44</f>
        <v>0</v>
      </c>
      <c r="E44" s="2">
        <f>GDP!E44+INWARD!E44</f>
        <v>0</v>
      </c>
      <c r="F44" s="2">
        <f>GDP!F44+INWARD!F44</f>
        <v>0</v>
      </c>
      <c r="G44" s="2">
        <f>GDP!G44+INWARD!G44</f>
        <v>0</v>
      </c>
      <c r="H44" s="2">
        <f>GDP!H44+INWARD!H44</f>
        <v>0</v>
      </c>
      <c r="I44" s="2">
        <f>GDP!I44+INWARD!I44</f>
        <v>0</v>
      </c>
      <c r="J44" s="2">
        <f>GDP!J44+INWARD!J44</f>
        <v>0</v>
      </c>
      <c r="K44" s="2">
        <f>GDP!K44+INWARD!K44</f>
        <v>0</v>
      </c>
      <c r="L44" s="2">
        <f>GDP!L44+INWARD!L44</f>
        <v>0</v>
      </c>
      <c r="M44" s="2">
        <f>GDP!M44+INWARD!M44</f>
        <v>0</v>
      </c>
      <c r="N44" s="2">
        <f>GDP!N44+INWARD!N44</f>
        <v>0</v>
      </c>
      <c r="O44" s="2">
        <f>GDP!O44+INWARD!O44</f>
        <v>0</v>
      </c>
      <c r="P44" s="2">
        <f>GDP!P44+INWARD!P44</f>
        <v>0</v>
      </c>
      <c r="Q44" s="3">
        <f t="shared" si="1"/>
        <v>0</v>
      </c>
      <c r="R44" s="108">
        <f t="shared" si="0"/>
        <v>0</v>
      </c>
      <c r="S44" s="148"/>
    </row>
    <row r="45" spans="2:19" ht="32.25" customHeight="1" x14ac:dyDescent="0.35">
      <c r="B45" s="109" t="s">
        <v>45</v>
      </c>
      <c r="C45" s="67">
        <f t="shared" ref="C45:R45" si="3">SUM(C7:C44)</f>
        <v>2965237</v>
      </c>
      <c r="D45" s="67">
        <f t="shared" si="3"/>
        <v>3391582</v>
      </c>
      <c r="E45" s="67">
        <f t="shared" si="3"/>
        <v>1743717</v>
      </c>
      <c r="F45" s="67">
        <f t="shared" si="3"/>
        <v>11431333</v>
      </c>
      <c r="G45" s="67">
        <f t="shared" si="3"/>
        <v>3205190</v>
      </c>
      <c r="H45" s="67">
        <f t="shared" si="3"/>
        <v>3161024</v>
      </c>
      <c r="I45" s="67">
        <f t="shared" si="3"/>
        <v>22929301</v>
      </c>
      <c r="J45" s="67">
        <f t="shared" si="3"/>
        <v>17363448</v>
      </c>
      <c r="K45" s="67">
        <f t="shared" si="3"/>
        <v>2869383</v>
      </c>
      <c r="L45" s="67">
        <f t="shared" si="3"/>
        <v>2324009</v>
      </c>
      <c r="M45" s="67">
        <f t="shared" si="3"/>
        <v>3786102</v>
      </c>
      <c r="N45" s="67">
        <f t="shared" si="3"/>
        <v>6471977</v>
      </c>
      <c r="O45" s="67">
        <f t="shared" si="3"/>
        <v>44975616</v>
      </c>
      <c r="P45" s="67">
        <f t="shared" si="3"/>
        <v>4218501</v>
      </c>
      <c r="Q45" s="67">
        <f t="shared" si="3"/>
        <v>130836420</v>
      </c>
      <c r="R45" s="67">
        <f t="shared" si="3"/>
        <v>99.999999999999957</v>
      </c>
      <c r="S45" s="148"/>
    </row>
    <row r="46" spans="2:19" ht="32.25" customHeight="1" x14ac:dyDescent="0.35">
      <c r="B46" s="277" t="s">
        <v>46</v>
      </c>
      <c r="C46" s="278"/>
      <c r="D46" s="278"/>
      <c r="E46" s="278"/>
      <c r="F46" s="278"/>
      <c r="G46" s="278"/>
      <c r="H46" s="278"/>
      <c r="I46" s="278"/>
      <c r="J46" s="278"/>
      <c r="K46" s="278"/>
      <c r="L46" s="278"/>
      <c r="M46" s="278"/>
      <c r="N46" s="278"/>
      <c r="O46" s="278"/>
      <c r="P46" s="278"/>
      <c r="Q46" s="278"/>
      <c r="R46" s="279"/>
      <c r="S46" s="148"/>
    </row>
    <row r="47" spans="2:19" ht="32.25" customHeight="1" x14ac:dyDescent="0.35">
      <c r="B47" s="7" t="s">
        <v>47</v>
      </c>
      <c r="C47" s="2">
        <f>GDP!C47+INWARD!C47</f>
        <v>55322</v>
      </c>
      <c r="D47" s="2">
        <f>GDP!D47+INWARD!D47</f>
        <v>327860</v>
      </c>
      <c r="E47" s="2">
        <f>GDP!E47+INWARD!E47</f>
        <v>16110</v>
      </c>
      <c r="F47" s="2">
        <f>GDP!F47+INWARD!F47</f>
        <v>1334966</v>
      </c>
      <c r="G47" s="2">
        <f>GDP!G47+INWARD!G47</f>
        <v>73571</v>
      </c>
      <c r="H47" s="2">
        <f>GDP!H47+INWARD!H47</f>
        <v>115611</v>
      </c>
      <c r="I47" s="2">
        <f>GDP!I47+INWARD!I47</f>
        <v>0</v>
      </c>
      <c r="J47" s="2">
        <f>GDP!J47+INWARD!J47</f>
        <v>117143</v>
      </c>
      <c r="K47" s="2">
        <f>GDP!K47+INWARD!K47</f>
        <v>0</v>
      </c>
      <c r="L47" s="2">
        <f>GDP!L47+INWARD!L47</f>
        <v>0</v>
      </c>
      <c r="M47" s="2">
        <f>GDP!M47+INWARD!M47</f>
        <v>0</v>
      </c>
      <c r="N47" s="2">
        <f>GDP!N47+INWARD!N47</f>
        <v>363136</v>
      </c>
      <c r="O47" s="2">
        <f>GDP!O47+INWARD!O47</f>
        <v>832643</v>
      </c>
      <c r="P47" s="2">
        <f>GDP!P47+INWARD!P47</f>
        <v>249149</v>
      </c>
      <c r="Q47" s="2">
        <f>GDP!Q47+INWARD!Q47</f>
        <v>3485512</v>
      </c>
      <c r="R47" s="110">
        <f>Q47/$Q$52*100</f>
        <v>15.096243363338754</v>
      </c>
      <c r="S47" s="148"/>
    </row>
    <row r="48" spans="2:19" ht="32.25" customHeight="1" x14ac:dyDescent="0.35">
      <c r="B48" s="7" t="s">
        <v>78</v>
      </c>
      <c r="C48" s="2">
        <f>GDP!C48+INWARD!C48</f>
        <v>28136</v>
      </c>
      <c r="D48" s="2">
        <f>GDP!D48+INWARD!D48</f>
        <v>248013</v>
      </c>
      <c r="E48" s="2">
        <f>GDP!E48+INWARD!E48</f>
        <v>0</v>
      </c>
      <c r="F48" s="2">
        <f>GDP!F48+INWARD!F48</f>
        <v>1236742</v>
      </c>
      <c r="G48" s="2">
        <f>GDP!G48+INWARD!G48</f>
        <v>13516</v>
      </c>
      <c r="H48" s="2">
        <f>GDP!H48+INWARD!H48</f>
        <v>217990</v>
      </c>
      <c r="I48" s="2">
        <f>GDP!I48+INWARD!I48</f>
        <v>0</v>
      </c>
      <c r="J48" s="2">
        <f>GDP!J48+INWARD!J48</f>
        <v>210443</v>
      </c>
      <c r="K48" s="2">
        <f>GDP!K48+INWARD!K48</f>
        <v>0</v>
      </c>
      <c r="L48" s="2">
        <f>GDP!L48+INWARD!L48</f>
        <v>44902</v>
      </c>
      <c r="M48" s="2">
        <f>GDP!M48+INWARD!M48</f>
        <v>0</v>
      </c>
      <c r="N48" s="2">
        <f>GDP!N48+INWARD!N48</f>
        <v>0</v>
      </c>
      <c r="O48" s="2">
        <f>GDP!O48+INWARD!O48</f>
        <v>555937</v>
      </c>
      <c r="P48" s="2">
        <f>GDP!P48+INWARD!P48</f>
        <v>310643</v>
      </c>
      <c r="Q48" s="3">
        <f>SUM(C48:P48)</f>
        <v>2866322</v>
      </c>
      <c r="R48" s="110">
        <f>Q48/$Q$52*100</f>
        <v>12.414444268070765</v>
      </c>
      <c r="S48" s="148"/>
    </row>
    <row r="49" spans="2:19" ht="32.25" customHeight="1" x14ac:dyDescent="0.35">
      <c r="B49" s="7" t="s">
        <v>250</v>
      </c>
      <c r="C49" s="2">
        <f>GDP!C49+INWARD!C49</f>
        <v>5320</v>
      </c>
      <c r="D49" s="2">
        <f>GDP!D49+INWARD!D49</f>
        <v>91806</v>
      </c>
      <c r="E49" s="2">
        <f>GDP!E49+INWARD!E49</f>
        <v>44032</v>
      </c>
      <c r="F49" s="2">
        <f>GDP!F49+INWARD!F49</f>
        <v>322903</v>
      </c>
      <c r="G49" s="2">
        <f>GDP!G49+INWARD!G49</f>
        <v>16380</v>
      </c>
      <c r="H49" s="2">
        <f>GDP!H49+INWARD!H49</f>
        <v>33153</v>
      </c>
      <c r="I49" s="2">
        <f>GDP!I49+INWARD!I49</f>
        <v>23184</v>
      </c>
      <c r="J49" s="2">
        <f>GDP!J49+INWARD!J49</f>
        <v>25117</v>
      </c>
      <c r="K49" s="2">
        <f>GDP!K49+INWARD!K49</f>
        <v>0</v>
      </c>
      <c r="L49" s="2">
        <f>GDP!L49+INWARD!L49</f>
        <v>16267</v>
      </c>
      <c r="M49" s="2">
        <f>GDP!M49+INWARD!M49</f>
        <v>32726</v>
      </c>
      <c r="N49" s="2">
        <f>GDP!N49+INWARD!N49</f>
        <v>1818</v>
      </c>
      <c r="O49" s="2">
        <f>GDP!O49+INWARD!O49</f>
        <v>138215</v>
      </c>
      <c r="P49" s="2">
        <f>GDP!P49+INWARD!P49</f>
        <v>67657</v>
      </c>
      <c r="Q49" s="3">
        <f>SUM(C49:P49)</f>
        <v>818578</v>
      </c>
      <c r="R49" s="110">
        <f>Q49/$Q$52*100</f>
        <v>3.5453766046064712</v>
      </c>
      <c r="S49" s="148"/>
    </row>
    <row r="50" spans="2:19" ht="32.25" customHeight="1" x14ac:dyDescent="0.35">
      <c r="B50" s="7" t="s">
        <v>48</v>
      </c>
      <c r="C50" s="2">
        <f>GDP!C50+INWARD!C50</f>
        <v>64092</v>
      </c>
      <c r="D50" s="2">
        <f>GDP!D50+INWARD!D50</f>
        <v>1028951</v>
      </c>
      <c r="E50" s="2">
        <f>GDP!E50+INWARD!E50</f>
        <v>3596477</v>
      </c>
      <c r="F50" s="2">
        <f>GDP!F50+INWARD!F50</f>
        <v>434980</v>
      </c>
      <c r="G50" s="2">
        <f>GDP!G50+INWARD!G50</f>
        <v>143774</v>
      </c>
      <c r="H50" s="2">
        <f>GDP!H50+INWARD!H50</f>
        <v>637602</v>
      </c>
      <c r="I50" s="2">
        <f>GDP!I50+INWARD!I50</f>
        <v>93463</v>
      </c>
      <c r="J50" s="2">
        <f>GDP!J50+INWARD!J50</f>
        <v>596228</v>
      </c>
      <c r="K50" s="2">
        <f>GDP!K50+INWARD!K50</f>
        <v>0</v>
      </c>
      <c r="L50" s="2">
        <f>GDP!L50+INWARD!L50</f>
        <v>287647</v>
      </c>
      <c r="M50" s="2">
        <f>GDP!M50+INWARD!M50</f>
        <v>35543</v>
      </c>
      <c r="N50" s="2">
        <f>GDP!N50+INWARD!N50</f>
        <v>10489</v>
      </c>
      <c r="O50" s="2">
        <f>GDP!O50+INWARD!O50</f>
        <v>3138033</v>
      </c>
      <c r="P50" s="2">
        <f>GDP!P50+INWARD!P50</f>
        <v>5130464</v>
      </c>
      <c r="Q50" s="3">
        <f>SUM(C50:P50)</f>
        <v>15197743</v>
      </c>
      <c r="R50" s="110">
        <f>Q50/$Q$52*100</f>
        <v>65.823565347495006</v>
      </c>
      <c r="S50" s="148"/>
    </row>
    <row r="51" spans="2:19" ht="32.25" customHeight="1" x14ac:dyDescent="0.35">
      <c r="B51" s="7" t="s">
        <v>251</v>
      </c>
      <c r="C51" s="2">
        <f>GDP!C51+INWARD!C51</f>
        <v>8560</v>
      </c>
      <c r="D51" s="2">
        <f>GDP!D51+INWARD!D51</f>
        <v>80038</v>
      </c>
      <c r="E51" s="2">
        <f>GDP!E51+INWARD!E51</f>
        <v>1656</v>
      </c>
      <c r="F51" s="2">
        <f>GDP!F51+INWARD!F51</f>
        <v>339228</v>
      </c>
      <c r="G51" s="2">
        <f>GDP!G51+INWARD!G51</f>
        <v>92809</v>
      </c>
      <c r="H51" s="2">
        <f>GDP!H51+INWARD!H51</f>
        <v>67625</v>
      </c>
      <c r="I51" s="2">
        <f>GDP!I51+INWARD!I51</f>
        <v>6128</v>
      </c>
      <c r="J51" s="2">
        <f>GDP!J51+INWARD!J51</f>
        <v>4453</v>
      </c>
      <c r="K51" s="2">
        <f>GDP!K51+INWARD!K51</f>
        <v>0</v>
      </c>
      <c r="L51" s="2">
        <f>GDP!L51+INWARD!L51</f>
        <v>24669</v>
      </c>
      <c r="M51" s="2">
        <f>GDP!M51+INWARD!M51</f>
        <v>7511</v>
      </c>
      <c r="N51" s="2">
        <f>GDP!N51+INWARD!N51</f>
        <v>10530</v>
      </c>
      <c r="O51" s="2">
        <f>GDP!O51+INWARD!O51</f>
        <v>4173</v>
      </c>
      <c r="P51" s="2">
        <f>GDP!P51+INWARD!P51</f>
        <v>73070</v>
      </c>
      <c r="Q51" s="3">
        <f>SUM(C51:P51)</f>
        <v>720450</v>
      </c>
      <c r="R51" s="110">
        <f>Q51/$Q$52*100</f>
        <v>3.1203704164889996</v>
      </c>
      <c r="S51" s="148"/>
    </row>
    <row r="52" spans="2:19" ht="32.25" customHeight="1" x14ac:dyDescent="0.35">
      <c r="B52" s="109" t="s">
        <v>209</v>
      </c>
      <c r="C52" s="67">
        <f>SUM(C47:C51)</f>
        <v>161430</v>
      </c>
      <c r="D52" s="67">
        <f t="shared" ref="D52:Q52" si="4">SUM(D47:D51)</f>
        <v>1776668</v>
      </c>
      <c r="E52" s="67">
        <f t="shared" si="4"/>
        <v>3658275</v>
      </c>
      <c r="F52" s="67">
        <f t="shared" si="4"/>
        <v>3668819</v>
      </c>
      <c r="G52" s="67">
        <f t="shared" si="4"/>
        <v>340050</v>
      </c>
      <c r="H52" s="67">
        <f t="shared" si="4"/>
        <v>1071981</v>
      </c>
      <c r="I52" s="67">
        <f t="shared" si="4"/>
        <v>122775</v>
      </c>
      <c r="J52" s="67">
        <f t="shared" si="4"/>
        <v>953384</v>
      </c>
      <c r="K52" s="67">
        <f t="shared" si="4"/>
        <v>0</v>
      </c>
      <c r="L52" s="67">
        <f t="shared" si="4"/>
        <v>373485</v>
      </c>
      <c r="M52" s="67">
        <f t="shared" si="4"/>
        <v>75780</v>
      </c>
      <c r="N52" s="67">
        <f t="shared" si="4"/>
        <v>385973</v>
      </c>
      <c r="O52" s="67">
        <f t="shared" si="4"/>
        <v>4669001</v>
      </c>
      <c r="P52" s="67">
        <f t="shared" si="4"/>
        <v>5830983</v>
      </c>
      <c r="Q52" s="67">
        <f t="shared" si="4"/>
        <v>23088605</v>
      </c>
      <c r="R52" s="67">
        <f>SUM(R47:R51)</f>
        <v>99.999999999999986</v>
      </c>
      <c r="S52" s="148"/>
    </row>
    <row r="53" spans="2:19" ht="19.5" customHeight="1" x14ac:dyDescent="0.35">
      <c r="B53" s="280" t="s">
        <v>50</v>
      </c>
      <c r="C53" s="280"/>
      <c r="D53" s="280"/>
      <c r="E53" s="280"/>
      <c r="F53" s="280"/>
      <c r="G53" s="280"/>
      <c r="H53" s="280"/>
      <c r="I53" s="280"/>
      <c r="J53" s="280"/>
      <c r="K53" s="280"/>
      <c r="L53" s="280"/>
      <c r="M53" s="280"/>
      <c r="N53" s="280"/>
      <c r="O53" s="280"/>
      <c r="P53" s="280"/>
      <c r="Q53" s="280"/>
      <c r="R53" s="280"/>
      <c r="S53" s="148"/>
    </row>
    <row r="54" spans="2:19" ht="19.5" customHeight="1" x14ac:dyDescent="0.35">
      <c r="C54" s="105"/>
      <c r="D54" s="105"/>
      <c r="E54" s="105"/>
      <c r="F54" s="105"/>
      <c r="G54" s="105"/>
      <c r="H54" s="105"/>
      <c r="I54" s="105"/>
      <c r="J54" s="105"/>
      <c r="K54" s="105"/>
      <c r="L54" s="105"/>
      <c r="M54" s="105"/>
      <c r="N54" s="105"/>
      <c r="O54" s="105"/>
      <c r="P54" s="105"/>
      <c r="Q54" s="105"/>
      <c r="R54" s="105"/>
    </row>
  </sheetData>
  <sheetProtection algorithmName="SHA-512" hashValue="SiDdW0gZPk/Faa161JffziMV9aARkItQ0l4EUITwmj99t6FpJZR3ahTZLeLUdSSm3E6tjqPb7dtoCBJKvRfMrQ==" saltValue="IW1Y4dMKLif/msbU++10Yw==" spinCount="100000" sheet="1" objects="1" scenarios="1"/>
  <mergeCells count="21">
    <mergeCell ref="B6:R6"/>
    <mergeCell ref="B46:R46"/>
    <mergeCell ref="B53:R53"/>
    <mergeCell ref="K4:K5"/>
    <mergeCell ref="L4:L5"/>
    <mergeCell ref="M4:M5"/>
    <mergeCell ref="N4:N5"/>
    <mergeCell ref="O4:O5"/>
    <mergeCell ref="P4:P5"/>
    <mergeCell ref="B3:R3"/>
    <mergeCell ref="B4:B5"/>
    <mergeCell ref="C4:C5"/>
    <mergeCell ref="D4:D5"/>
    <mergeCell ref="E4:E5"/>
    <mergeCell ref="F4:F5"/>
    <mergeCell ref="G4:G5"/>
    <mergeCell ref="H4:H5"/>
    <mergeCell ref="I4:I5"/>
    <mergeCell ref="J4:J5"/>
    <mergeCell ref="Q4:Q5"/>
    <mergeCell ref="R4:R5"/>
  </mergeCells>
  <pageMargins left="0.7" right="0.7" top="0.75" bottom="0.75" header="0.3" footer="0.3"/>
  <pageSetup scale="3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92D050"/>
    <pageSetUpPr fitToPage="1"/>
  </sheetPr>
  <dimension ref="B2:R53"/>
  <sheetViews>
    <sheetView showGridLines="0" zoomScale="80" zoomScaleNormal="80" workbookViewId="0">
      <selection activeCell="H13" sqref="H13"/>
    </sheetView>
  </sheetViews>
  <sheetFormatPr defaultColWidth="9.453125" defaultRowHeight="18" customHeight="1" x14ac:dyDescent="0.35"/>
  <cols>
    <col min="1" max="1" width="16.54296875" customWidth="1"/>
    <col min="2" max="2" width="43.453125" customWidth="1"/>
    <col min="3" max="17" width="17.453125" customWidth="1"/>
    <col min="18" max="18" width="2" customWidth="1"/>
    <col min="19" max="19" width="9.453125" customWidth="1"/>
  </cols>
  <sheetData>
    <row r="2" spans="2:18" ht="18" customHeight="1" x14ac:dyDescent="0.35">
      <c r="B2" s="4"/>
      <c r="C2" s="4"/>
      <c r="D2" s="4"/>
      <c r="E2" s="4"/>
      <c r="F2" s="4"/>
      <c r="G2" s="4"/>
      <c r="H2" s="4"/>
      <c r="I2" s="4"/>
      <c r="J2" s="4"/>
      <c r="K2" s="4"/>
      <c r="L2" s="4"/>
      <c r="M2" s="4"/>
      <c r="N2" s="4"/>
      <c r="O2" s="4"/>
      <c r="P2" s="4"/>
      <c r="Q2" s="4"/>
      <c r="R2" s="4"/>
    </row>
    <row r="3" spans="2:18" ht="21.75" customHeight="1" x14ac:dyDescent="0.35">
      <c r="B3" s="281" t="s">
        <v>302</v>
      </c>
      <c r="C3" s="282"/>
      <c r="D3" s="282"/>
      <c r="E3" s="282"/>
      <c r="F3" s="282"/>
      <c r="G3" s="282"/>
      <c r="H3" s="282"/>
      <c r="I3" s="282"/>
      <c r="J3" s="282"/>
      <c r="K3" s="282"/>
      <c r="L3" s="282"/>
      <c r="M3" s="282"/>
      <c r="N3" s="282"/>
      <c r="O3" s="282"/>
      <c r="P3" s="282"/>
      <c r="Q3" s="283"/>
      <c r="R3" s="4"/>
    </row>
    <row r="4" spans="2:18" ht="18" customHeight="1" x14ac:dyDescent="0.35">
      <c r="B4" s="274" t="s">
        <v>0</v>
      </c>
      <c r="C4" s="284" t="s">
        <v>194</v>
      </c>
      <c r="D4" s="284" t="s">
        <v>195</v>
      </c>
      <c r="E4" s="284" t="s">
        <v>196</v>
      </c>
      <c r="F4" s="284" t="s">
        <v>197</v>
      </c>
      <c r="G4" s="284" t="s">
        <v>198</v>
      </c>
      <c r="H4" s="284" t="s">
        <v>199</v>
      </c>
      <c r="I4" s="284" t="s">
        <v>200</v>
      </c>
      <c r="J4" s="284" t="s">
        <v>201</v>
      </c>
      <c r="K4" s="275" t="s">
        <v>202</v>
      </c>
      <c r="L4" s="275" t="s">
        <v>203</v>
      </c>
      <c r="M4" s="275" t="s">
        <v>204</v>
      </c>
      <c r="N4" s="275" t="s">
        <v>205</v>
      </c>
      <c r="O4" s="275" t="s">
        <v>206</v>
      </c>
      <c r="P4" s="284" t="s">
        <v>207</v>
      </c>
      <c r="Q4" s="275" t="s">
        <v>208</v>
      </c>
      <c r="R4" s="4"/>
    </row>
    <row r="5" spans="2:18" ht="18" customHeight="1" x14ac:dyDescent="0.35">
      <c r="B5" s="274"/>
      <c r="C5" s="284"/>
      <c r="D5" s="284"/>
      <c r="E5" s="284"/>
      <c r="F5" s="284"/>
      <c r="G5" s="284"/>
      <c r="H5" s="284"/>
      <c r="I5" s="284"/>
      <c r="J5" s="284"/>
      <c r="K5" s="275"/>
      <c r="L5" s="275"/>
      <c r="M5" s="275"/>
      <c r="N5" s="275"/>
      <c r="O5" s="275"/>
      <c r="P5" s="284"/>
      <c r="Q5" s="275"/>
      <c r="R5" s="4"/>
    </row>
    <row r="6" spans="2:18" ht="25.5" customHeight="1" x14ac:dyDescent="0.35">
      <c r="B6" s="277" t="s">
        <v>16</v>
      </c>
      <c r="C6" s="278"/>
      <c r="D6" s="278"/>
      <c r="E6" s="278"/>
      <c r="F6" s="278"/>
      <c r="G6" s="278"/>
      <c r="H6" s="278"/>
      <c r="I6" s="278"/>
      <c r="J6" s="278"/>
      <c r="K6" s="278"/>
      <c r="L6" s="278"/>
      <c r="M6" s="278"/>
      <c r="N6" s="278"/>
      <c r="O6" s="278"/>
      <c r="P6" s="278"/>
      <c r="Q6" s="279"/>
      <c r="R6" s="4"/>
    </row>
    <row r="7" spans="2:18" ht="25.5" customHeight="1" x14ac:dyDescent="0.35">
      <c r="B7" s="111" t="s">
        <v>17</v>
      </c>
      <c r="C7" s="112">
        <f>IFERROR('APPENDIX 13'!C7/'APPENDIX 13'!C$45*100,"")</f>
        <v>0</v>
      </c>
      <c r="D7" s="112">
        <f>IFERROR('APPENDIX 13'!D7/'APPENDIX 13'!D$45*100,"")</f>
        <v>2.3646781944237232E-2</v>
      </c>
      <c r="E7" s="112">
        <f>IFERROR('APPENDIX 13'!E7/'APPENDIX 13'!E$45*100,"")</f>
        <v>6.1764609738850972E-2</v>
      </c>
      <c r="F7" s="112">
        <f>IFERROR('APPENDIX 13'!F7/'APPENDIX 13'!F$45*100,"")</f>
        <v>6.9204527590964238E-2</v>
      </c>
      <c r="G7" s="112">
        <f>IFERROR('APPENDIX 13'!G7/'APPENDIX 13'!G$45*100,"")</f>
        <v>0.35813789510138244</v>
      </c>
      <c r="H7" s="112">
        <f>IFERROR('APPENDIX 13'!H7/'APPENDIX 13'!H$45*100,"")</f>
        <v>3.8500182219432688E-2</v>
      </c>
      <c r="I7" s="112">
        <f>IFERROR('APPENDIX 13'!I7/'APPENDIX 13'!I$45*100,"")</f>
        <v>0</v>
      </c>
      <c r="J7" s="112">
        <f>IFERROR('APPENDIX 13'!J7/'APPENDIX 13'!J$45*100,"")</f>
        <v>0</v>
      </c>
      <c r="K7" s="112">
        <f>IFERROR('APPENDIX 13'!K7/'APPENDIX 13'!K$45*100,"")</f>
        <v>0</v>
      </c>
      <c r="L7" s="112">
        <f>IFERROR('APPENDIX 13'!L7/'APPENDIX 13'!L$45*100,"")</f>
        <v>1.1998232364848844</v>
      </c>
      <c r="M7" s="112">
        <f>IFERROR('APPENDIX 13'!M7/'APPENDIX 13'!M$45*100,"")</f>
        <v>0.10084250239428309</v>
      </c>
      <c r="N7" s="112">
        <f>IFERROR('APPENDIX 13'!N7/'APPENDIX 13'!N$45*100,"")</f>
        <v>1.0342589289177018</v>
      </c>
      <c r="O7" s="112">
        <f>IFERROR('APPENDIX 13'!O7/'APPENDIX 13'!O$45*100,"")</f>
        <v>12.345556312113658</v>
      </c>
      <c r="P7" s="112">
        <f>IFERROR('APPENDIX 13'!P7/'APPENDIX 13'!P$45*100,"")</f>
        <v>0.24532410920371953</v>
      </c>
      <c r="Q7" s="113">
        <f>IFERROR('APPENDIX 13'!Q7/'APPENDIX 13'!Q$45*100,"")</f>
        <v>4.3443285898528865</v>
      </c>
      <c r="R7" s="4"/>
    </row>
    <row r="8" spans="2:18" ht="25.5" customHeight="1" x14ac:dyDescent="0.35">
      <c r="B8" s="111" t="s">
        <v>18</v>
      </c>
      <c r="C8" s="112">
        <f>IFERROR('APPENDIX 13'!C8/'APPENDIX 13'!C$45*100,"")</f>
        <v>0</v>
      </c>
      <c r="D8" s="112">
        <f>IFERROR('APPENDIX 13'!D8/'APPENDIX 13'!D$45*100,"")</f>
        <v>0.37271692089414321</v>
      </c>
      <c r="E8" s="112">
        <f>IFERROR('APPENDIX 13'!E8/'APPENDIX 13'!E$45*100,"")</f>
        <v>6.1248470938804866E-2</v>
      </c>
      <c r="F8" s="112">
        <f>IFERROR('APPENDIX 13'!F8/'APPENDIX 13'!F$45*100,"")</f>
        <v>0.62573629864513614</v>
      </c>
      <c r="G8" s="112">
        <f>IFERROR('APPENDIX 13'!G8/'APPENDIX 13'!G$45*100,"")</f>
        <v>0.18619801010236522</v>
      </c>
      <c r="H8" s="112">
        <f>IFERROR('APPENDIX 13'!H8/'APPENDIX 13'!H$45*100,"")</f>
        <v>3.4925391265615197E-2</v>
      </c>
      <c r="I8" s="112">
        <f>IFERROR('APPENDIX 13'!I8/'APPENDIX 13'!I$45*100,"")</f>
        <v>1.8325373285474338</v>
      </c>
      <c r="J8" s="112">
        <f>IFERROR('APPENDIX 13'!J8/'APPENDIX 13'!J$45*100,"")</f>
        <v>1.5637562309052901</v>
      </c>
      <c r="K8" s="112">
        <f>IFERROR('APPENDIX 13'!K8/'APPENDIX 13'!K$45*100,"")</f>
        <v>1.2077509346085902</v>
      </c>
      <c r="L8" s="112">
        <f>IFERROR('APPENDIX 13'!L8/'APPENDIX 13'!L$45*100,"")</f>
        <v>3.3529560341633791</v>
      </c>
      <c r="M8" s="112">
        <f>IFERROR('APPENDIX 13'!M8/'APPENDIX 13'!M$45*100,"")</f>
        <v>0.17363504733892535</v>
      </c>
      <c r="N8" s="112">
        <f>IFERROR('APPENDIX 13'!N8/'APPENDIX 13'!N$45*100,"")</f>
        <v>0.78118324586134968</v>
      </c>
      <c r="O8" s="112">
        <f>IFERROR('APPENDIX 13'!O8/'APPENDIX 13'!O$45*100,"")</f>
        <v>0</v>
      </c>
      <c r="P8" s="112">
        <f>IFERROR('APPENDIX 13'!P8/'APPENDIX 13'!P$45*100,"")</f>
        <v>2.7439130629576716</v>
      </c>
      <c r="Q8" s="113">
        <f>IFERROR('APPENDIX 13'!Q8/'APPENDIX 13'!Q$45*100,"")</f>
        <v>0.81741995080574659</v>
      </c>
      <c r="R8" s="4"/>
    </row>
    <row r="9" spans="2:18" ht="25.5" customHeight="1" x14ac:dyDescent="0.35">
      <c r="B9" s="52" t="s">
        <v>19</v>
      </c>
      <c r="C9" s="112">
        <f>IFERROR('APPENDIX 13'!C9/'APPENDIX 13'!C$45*100,"")</f>
        <v>0.3652996370947752</v>
      </c>
      <c r="D9" s="112">
        <f>IFERROR('APPENDIX 13'!D9/'APPENDIX 13'!D$45*100,"")</f>
        <v>1.6743808641513016</v>
      </c>
      <c r="E9" s="112">
        <f>IFERROR('APPENDIX 13'!E9/'APPENDIX 13'!E$45*100,"")</f>
        <v>5.3783383427471314</v>
      </c>
      <c r="F9" s="112">
        <f>IFERROR('APPENDIX 13'!F9/'APPENDIX 13'!F$45*100,"")</f>
        <v>4.4439699202184029</v>
      </c>
      <c r="G9" s="112">
        <f>IFERROR('APPENDIX 13'!G9/'APPENDIX 13'!G$45*100,"")</f>
        <v>22.363167238135649</v>
      </c>
      <c r="H9" s="112">
        <f>IFERROR('APPENDIX 13'!H9/'APPENDIX 13'!H$45*100,"")</f>
        <v>1.1333352736328481</v>
      </c>
      <c r="I9" s="112">
        <f>IFERROR('APPENDIX 13'!I9/'APPENDIX 13'!I$45*100,"")</f>
        <v>3.4861725614749441</v>
      </c>
      <c r="J9" s="112">
        <f>IFERROR('APPENDIX 13'!J9/'APPENDIX 13'!J$45*100,"")</f>
        <v>0.97949439535281246</v>
      </c>
      <c r="K9" s="112">
        <f>IFERROR('APPENDIX 13'!K9/'APPENDIX 13'!K$45*100,"")</f>
        <v>0</v>
      </c>
      <c r="L9" s="112">
        <f>IFERROR('APPENDIX 13'!L9/'APPENDIX 13'!L$45*100,"")</f>
        <v>4.3561363144462861</v>
      </c>
      <c r="M9" s="112">
        <f>IFERROR('APPENDIX 13'!M9/'APPENDIX 13'!M$45*100,"")</f>
        <v>7.9085032574399738</v>
      </c>
      <c r="N9" s="112">
        <f>IFERROR('APPENDIX 13'!N9/'APPENDIX 13'!N$45*100,"")</f>
        <v>3.9203785798373509</v>
      </c>
      <c r="O9" s="112">
        <f>IFERROR('APPENDIX 13'!O9/'APPENDIX 13'!O$45*100,"")</f>
        <v>0</v>
      </c>
      <c r="P9" s="112">
        <f>IFERROR('APPENDIX 13'!P9/'APPENDIX 13'!P$45*100,"")</f>
        <v>0</v>
      </c>
      <c r="Q9" s="113">
        <f>IFERROR('APPENDIX 13'!Q9/'APPENDIX 13'!Q$45*100,"")</f>
        <v>2.3279687719978885</v>
      </c>
      <c r="R9" s="4"/>
    </row>
    <row r="10" spans="2:18" ht="25.5" customHeight="1" x14ac:dyDescent="0.35">
      <c r="B10" s="52" t="s">
        <v>142</v>
      </c>
      <c r="C10" s="112">
        <f>IFERROR('APPENDIX 13'!C10/'APPENDIX 13'!C$45*100,"")</f>
        <v>0.7195377637605358</v>
      </c>
      <c r="D10" s="112">
        <f>IFERROR('APPENDIX 13'!D10/'APPENDIX 13'!D$45*100,"")</f>
        <v>0.56787658384789164</v>
      </c>
      <c r="E10" s="112">
        <f>IFERROR('APPENDIX 13'!E10/'APPENDIX 13'!E$45*100,"")</f>
        <v>1.744434446644725</v>
      </c>
      <c r="F10" s="112">
        <f>IFERROR('APPENDIX 13'!F10/'APPENDIX 13'!F$45*100,"")</f>
        <v>1.0119029862921498</v>
      </c>
      <c r="G10" s="112">
        <f>IFERROR('APPENDIX 13'!G10/'APPENDIX 13'!G$45*100,"")</f>
        <v>3.0440317110686106</v>
      </c>
      <c r="H10" s="112">
        <f>IFERROR('APPENDIX 13'!H10/'APPENDIX 13'!H$45*100,"")</f>
        <v>1.6339958190763499</v>
      </c>
      <c r="I10" s="112">
        <f>IFERROR('APPENDIX 13'!I10/'APPENDIX 13'!I$45*100,"")</f>
        <v>0.72216767532512227</v>
      </c>
      <c r="J10" s="112">
        <f>IFERROR('APPENDIX 13'!J10/'APPENDIX 13'!J$45*100,"")</f>
        <v>0.99221076366859851</v>
      </c>
      <c r="K10" s="112">
        <f>IFERROR('APPENDIX 13'!K10/'APPENDIX 13'!K$45*100,"")</f>
        <v>0</v>
      </c>
      <c r="L10" s="112">
        <f>IFERROR('APPENDIX 13'!L10/'APPENDIX 13'!L$45*100,"")</f>
        <v>0.10460372571706909</v>
      </c>
      <c r="M10" s="112">
        <f>IFERROR('APPENDIX 13'!M10/'APPENDIX 13'!M$45*100,"")</f>
        <v>0.67317256640206735</v>
      </c>
      <c r="N10" s="112">
        <f>IFERROR('APPENDIX 13'!N10/'APPENDIX 13'!N$45*100,"")</f>
        <v>1.3770753511639489</v>
      </c>
      <c r="O10" s="112">
        <f>IFERROR('APPENDIX 13'!O10/'APPENDIX 13'!O$45*100,"")</f>
        <v>0.23179893745090674</v>
      </c>
      <c r="P10" s="112">
        <f>IFERROR('APPENDIX 13'!P10/'APPENDIX 13'!P$45*100,"")</f>
        <v>0.81249239955140473</v>
      </c>
      <c r="Q10" s="113">
        <f>IFERROR('APPENDIX 13'!Q10/'APPENDIX 13'!Q$45*100,"")</f>
        <v>0.71031139494645301</v>
      </c>
      <c r="R10" s="4"/>
    </row>
    <row r="11" spans="2:18" ht="25.5" customHeight="1" x14ac:dyDescent="0.35">
      <c r="B11" s="52" t="s">
        <v>20</v>
      </c>
      <c r="C11" s="112">
        <f>IFERROR('APPENDIX 13'!C11/'APPENDIX 13'!C$45*100,"")</f>
        <v>5.5179400499858868</v>
      </c>
      <c r="D11" s="112">
        <f>IFERROR('APPENDIX 13'!D11/'APPENDIX 13'!D$45*100,"")</f>
        <v>5.174871195801841</v>
      </c>
      <c r="E11" s="112">
        <f>IFERROR('APPENDIX 13'!E11/'APPENDIX 13'!E$45*100,"")</f>
        <v>4.9423731029748526</v>
      </c>
      <c r="F11" s="112">
        <f>IFERROR('APPENDIX 13'!F11/'APPENDIX 13'!F$45*100,"")</f>
        <v>6.9905670668503834</v>
      </c>
      <c r="G11" s="112">
        <f>IFERROR('APPENDIX 13'!G11/'APPENDIX 13'!G$45*100,"")</f>
        <v>4.4828543705677353</v>
      </c>
      <c r="H11" s="112">
        <f>IFERROR('APPENDIX 13'!H11/'APPENDIX 13'!H$45*100,"")</f>
        <v>6.0151710331841839</v>
      </c>
      <c r="I11" s="112">
        <f>IFERROR('APPENDIX 13'!I11/'APPENDIX 13'!I$45*100,"")</f>
        <v>6.557339013518118</v>
      </c>
      <c r="J11" s="112">
        <f>IFERROR('APPENDIX 13'!J11/'APPENDIX 13'!J$45*100,"")</f>
        <v>7.6855126931010469</v>
      </c>
      <c r="K11" s="112">
        <f>IFERROR('APPENDIX 13'!K11/'APPENDIX 13'!K$45*100,"")</f>
        <v>0</v>
      </c>
      <c r="L11" s="112">
        <f>IFERROR('APPENDIX 13'!L11/'APPENDIX 13'!L$45*100,"")</f>
        <v>7.6118465978401977</v>
      </c>
      <c r="M11" s="112">
        <f>IFERROR('APPENDIX 13'!M11/'APPENDIX 13'!M$45*100,"")</f>
        <v>5.5643508811965443</v>
      </c>
      <c r="N11" s="112">
        <f>IFERROR('APPENDIX 13'!N11/'APPENDIX 13'!N$45*100,"")</f>
        <v>7.2681500567755419</v>
      </c>
      <c r="O11" s="112">
        <f>IFERROR('APPENDIX 13'!O11/'APPENDIX 13'!O$45*100,"")</f>
        <v>7.8705047641815522</v>
      </c>
      <c r="P11" s="112">
        <f>IFERROR('APPENDIX 13'!P11/'APPENDIX 13'!P$45*100,"")</f>
        <v>16.943672645804753</v>
      </c>
      <c r="Q11" s="113">
        <f>IFERROR('APPENDIX 13'!Q11/'APPENDIX 13'!Q$45*100,"")</f>
        <v>7.2677126139648269</v>
      </c>
      <c r="R11" s="4"/>
    </row>
    <row r="12" spans="2:18" ht="25.5" customHeight="1" x14ac:dyDescent="0.35">
      <c r="B12" s="52" t="s">
        <v>137</v>
      </c>
      <c r="C12" s="112">
        <f>IFERROR('APPENDIX 13'!C12/'APPENDIX 13'!C$45*100,"")</f>
        <v>0</v>
      </c>
      <c r="D12" s="112">
        <f>IFERROR('APPENDIX 13'!D12/'APPENDIX 13'!D$45*100,"")</f>
        <v>11.577163695290281</v>
      </c>
      <c r="E12" s="112">
        <f>IFERROR('APPENDIX 13'!E12/'APPENDIX 13'!E$45*100,"")</f>
        <v>6.6795816064189317</v>
      </c>
      <c r="F12" s="112">
        <f>IFERROR('APPENDIX 13'!F12/'APPENDIX 13'!F$45*100,"")</f>
        <v>5.542993105003589</v>
      </c>
      <c r="G12" s="112">
        <f>IFERROR('APPENDIX 13'!G12/'APPENDIX 13'!G$45*100,"")</f>
        <v>5.318062267759478</v>
      </c>
      <c r="H12" s="112">
        <f>IFERROR('APPENDIX 13'!H12/'APPENDIX 13'!H$45*100,"")</f>
        <v>12.807906551800935</v>
      </c>
      <c r="I12" s="112">
        <f>IFERROR('APPENDIX 13'!I12/'APPENDIX 13'!I$45*100,"")</f>
        <v>6.198924249805958</v>
      </c>
      <c r="J12" s="112">
        <f>IFERROR('APPENDIX 13'!J12/'APPENDIX 13'!J$45*100,"")</f>
        <v>6.2932258615915462</v>
      </c>
      <c r="K12" s="112">
        <f>IFERROR('APPENDIX 13'!K12/'APPENDIX 13'!K$45*100,"")</f>
        <v>0</v>
      </c>
      <c r="L12" s="112">
        <f>IFERROR('APPENDIX 13'!L12/'APPENDIX 13'!L$45*100,"")</f>
        <v>29.15367367338078</v>
      </c>
      <c r="M12" s="112">
        <f>IFERROR('APPENDIX 13'!M12/'APPENDIX 13'!M$45*100,"")</f>
        <v>6.2278301007210057</v>
      </c>
      <c r="N12" s="112">
        <f>IFERROR('APPENDIX 13'!N12/'APPENDIX 13'!N$45*100,"")</f>
        <v>4.3227749418763386</v>
      </c>
      <c r="O12" s="112">
        <f>IFERROR('APPENDIX 13'!O12/'APPENDIX 13'!O$45*100,"")</f>
        <v>4.0033715158009171</v>
      </c>
      <c r="P12" s="112">
        <f>IFERROR('APPENDIX 13'!P12/'APPENDIX 13'!P$45*100,"")</f>
        <v>24.372093309922175</v>
      </c>
      <c r="Q12" s="113">
        <f>IFERROR('APPENDIX 13'!Q12/'APPENDIX 13'!Q$45*100,"")</f>
        <v>6.3085943501052695</v>
      </c>
      <c r="R12" s="4"/>
    </row>
    <row r="13" spans="2:18" ht="25.5" customHeight="1" x14ac:dyDescent="0.35">
      <c r="B13" s="52" t="s">
        <v>21</v>
      </c>
      <c r="C13" s="112">
        <f>IFERROR('APPENDIX 13'!C13/'APPENDIX 13'!C$45*100,"")</f>
        <v>0</v>
      </c>
      <c r="D13" s="112">
        <f>IFERROR('APPENDIX 13'!D13/'APPENDIX 13'!D$45*100,"")</f>
        <v>6.5900514862975452</v>
      </c>
      <c r="E13" s="112">
        <f>IFERROR('APPENDIX 13'!E13/'APPENDIX 13'!E$45*100,"")</f>
        <v>6.0304510422276092</v>
      </c>
      <c r="F13" s="112">
        <f>IFERROR('APPENDIX 13'!F13/'APPENDIX 13'!F$45*100,"")</f>
        <v>5.868449462542995</v>
      </c>
      <c r="G13" s="112">
        <f>IFERROR('APPENDIX 13'!G13/'APPENDIX 13'!G$45*100,"")</f>
        <v>2.3792037289521057</v>
      </c>
      <c r="H13" s="112">
        <f>IFERROR('APPENDIX 13'!H13/'APPENDIX 13'!H$45*100,"")</f>
        <v>2.1935929622805777</v>
      </c>
      <c r="I13" s="112">
        <f>IFERROR('APPENDIX 13'!I13/'APPENDIX 13'!I$45*100,"")</f>
        <v>8.6816427591927017</v>
      </c>
      <c r="J13" s="112">
        <f>IFERROR('APPENDIX 13'!J13/'APPENDIX 13'!J$45*100,"")</f>
        <v>10.365418204955605</v>
      </c>
      <c r="K13" s="112">
        <f>IFERROR('APPENDIX 13'!K13/'APPENDIX 13'!K$45*100,"")</f>
        <v>0</v>
      </c>
      <c r="L13" s="112">
        <f>IFERROR('APPENDIX 13'!L13/'APPENDIX 13'!L$45*100,"")</f>
        <v>8.4233322676461242</v>
      </c>
      <c r="M13" s="112">
        <f>IFERROR('APPENDIX 13'!M13/'APPENDIX 13'!M$45*100,"")</f>
        <v>15.621211472908019</v>
      </c>
      <c r="N13" s="112">
        <f>IFERROR('APPENDIX 13'!N13/'APPENDIX 13'!N$45*100,"")</f>
        <v>4.9353543747142483</v>
      </c>
      <c r="O13" s="112">
        <f>IFERROR('APPENDIX 13'!O13/'APPENDIX 13'!O$45*100,"")</f>
        <v>8.8467293032740226</v>
      </c>
      <c r="P13" s="112">
        <f>IFERROR('APPENDIX 13'!P13/'APPENDIX 13'!P$45*100,"")</f>
        <v>4.1658162461025849</v>
      </c>
      <c r="Q13" s="113">
        <f>IFERROR('APPENDIX 13'!Q13/'APPENDIX 13'!Q$45*100,"")</f>
        <v>7.793510400238711</v>
      </c>
      <c r="R13" s="4"/>
    </row>
    <row r="14" spans="2:18" ht="25.5" customHeight="1" x14ac:dyDescent="0.35">
      <c r="B14" s="52" t="s">
        <v>22</v>
      </c>
      <c r="C14" s="112">
        <f>IFERROR('APPENDIX 13'!C14/'APPENDIX 13'!C$45*100,"")</f>
        <v>0</v>
      </c>
      <c r="D14" s="112">
        <f>IFERROR('APPENDIX 13'!D14/'APPENDIX 13'!D$45*100,"")</f>
        <v>0.90202743144644593</v>
      </c>
      <c r="E14" s="112">
        <f>IFERROR('APPENDIX 13'!E14/'APPENDIX 13'!E$45*100,"")</f>
        <v>0.4654425001304684</v>
      </c>
      <c r="F14" s="112">
        <f>IFERROR('APPENDIX 13'!F14/'APPENDIX 13'!F$45*100,"")</f>
        <v>0.69489708680518714</v>
      </c>
      <c r="G14" s="112">
        <f>IFERROR('APPENDIX 13'!G14/'APPENDIX 13'!G$45*100,"")</f>
        <v>0.51413488747936942</v>
      </c>
      <c r="H14" s="112">
        <f>IFERROR('APPENDIX 13'!H14/'APPENDIX 13'!H$45*100,"")</f>
        <v>2.5107686623068979</v>
      </c>
      <c r="I14" s="112">
        <f>IFERROR('APPENDIX 13'!I14/'APPENDIX 13'!I$45*100,"")</f>
        <v>1.6699069893146765</v>
      </c>
      <c r="J14" s="112">
        <f>IFERROR('APPENDIX 13'!J14/'APPENDIX 13'!J$45*100,"")</f>
        <v>1.4922727329272389</v>
      </c>
      <c r="K14" s="112">
        <f>IFERROR('APPENDIX 13'!K14/'APPENDIX 13'!K$45*100,"")</f>
        <v>0</v>
      </c>
      <c r="L14" s="112">
        <f>IFERROR('APPENDIX 13'!L14/'APPENDIX 13'!L$45*100,"")</f>
        <v>0.43751982027608327</v>
      </c>
      <c r="M14" s="112">
        <f>IFERROR('APPENDIX 13'!M14/'APPENDIX 13'!M$45*100,"")</f>
        <v>1.6240714064227537</v>
      </c>
      <c r="N14" s="112">
        <f>IFERROR('APPENDIX 13'!N14/'APPENDIX 13'!N$45*100,"")</f>
        <v>1.5744802554149992E-2</v>
      </c>
      <c r="O14" s="112">
        <f>IFERROR('APPENDIX 13'!O14/'APPENDIX 13'!O$45*100,"")</f>
        <v>0</v>
      </c>
      <c r="P14" s="112">
        <f>IFERROR('APPENDIX 13'!P14/'APPENDIX 13'!P$45*100,"")</f>
        <v>0.10155266053036374</v>
      </c>
      <c r="Q14" s="113">
        <f>IFERROR('APPENDIX 13'!Q14/'APPENDIX 13'!Q$45*100,"")</f>
        <v>0.71307209414626294</v>
      </c>
      <c r="R14" s="4"/>
    </row>
    <row r="15" spans="2:18" ht="25.5" customHeight="1" x14ac:dyDescent="0.35">
      <c r="B15" s="52" t="s">
        <v>23</v>
      </c>
      <c r="C15" s="112">
        <f>IFERROR('APPENDIX 13'!C15/'APPENDIX 13'!C$45*100,"")</f>
        <v>0</v>
      </c>
      <c r="D15" s="112">
        <f>IFERROR('APPENDIX 13'!D15/'APPENDIX 13'!D$45*100,"")</f>
        <v>0</v>
      </c>
      <c r="E15" s="112">
        <f>IFERROR('APPENDIX 13'!E15/'APPENDIX 13'!E$45*100,"")</f>
        <v>0</v>
      </c>
      <c r="F15" s="112">
        <f>IFERROR('APPENDIX 13'!F15/'APPENDIX 13'!F$45*100,"")</f>
        <v>0</v>
      </c>
      <c r="G15" s="112">
        <f>IFERROR('APPENDIX 13'!G15/'APPENDIX 13'!G$45*100,"")</f>
        <v>0</v>
      </c>
      <c r="H15" s="112">
        <f>IFERROR('APPENDIX 13'!H15/'APPENDIX 13'!H$45*100,"")</f>
        <v>0</v>
      </c>
      <c r="I15" s="112">
        <f>IFERROR('APPENDIX 13'!I15/'APPENDIX 13'!I$45*100,"")</f>
        <v>0.82407658218626034</v>
      </c>
      <c r="J15" s="112">
        <f>IFERROR('APPENDIX 13'!J15/'APPENDIX 13'!J$45*100,"")</f>
        <v>0.40737876486283142</v>
      </c>
      <c r="K15" s="112">
        <f>IFERROR('APPENDIX 13'!K15/'APPENDIX 13'!K$45*100,"")</f>
        <v>82.482296716750596</v>
      </c>
      <c r="L15" s="112">
        <f>IFERROR('APPENDIX 13'!L15/'APPENDIX 13'!L$45*100,"")</f>
        <v>0</v>
      </c>
      <c r="M15" s="112">
        <f>IFERROR('APPENDIX 13'!M15/'APPENDIX 13'!M$45*100,"")</f>
        <v>0</v>
      </c>
      <c r="N15" s="112">
        <f>IFERROR('APPENDIX 13'!N15/'APPENDIX 13'!N$45*100,"")</f>
        <v>0</v>
      </c>
      <c r="O15" s="112">
        <f>IFERROR('APPENDIX 13'!O15/'APPENDIX 13'!O$45*100,"")</f>
        <v>0</v>
      </c>
      <c r="P15" s="112">
        <f>IFERROR('APPENDIX 13'!P15/'APPENDIX 13'!P$45*100,"")</f>
        <v>0</v>
      </c>
      <c r="Q15" s="113">
        <f>IFERROR('APPENDIX 13'!Q15/'APPENDIX 13'!Q$45*100,"")</f>
        <v>2.0074097105377846</v>
      </c>
      <c r="R15" s="4"/>
    </row>
    <row r="16" spans="2:18" ht="25.5" customHeight="1" x14ac:dyDescent="0.35">
      <c r="B16" s="52" t="s">
        <v>24</v>
      </c>
      <c r="C16" s="112">
        <f>IFERROR('APPENDIX 13'!C16/'APPENDIX 13'!C$45*100,"")</f>
        <v>12.867571799488539</v>
      </c>
      <c r="D16" s="112">
        <f>IFERROR('APPENDIX 13'!D16/'APPENDIX 13'!D$45*100,"")</f>
        <v>1.9596459705234901</v>
      </c>
      <c r="E16" s="112">
        <f>IFERROR('APPENDIX 13'!E16/'APPENDIX 13'!E$45*100,"")</f>
        <v>1.194115788284452</v>
      </c>
      <c r="F16" s="112">
        <f>IFERROR('APPENDIX 13'!F16/'APPENDIX 13'!F$45*100,"")</f>
        <v>1.3806701283218676</v>
      </c>
      <c r="G16" s="112">
        <f>IFERROR('APPENDIX 13'!G16/'APPENDIX 13'!G$45*100,"")</f>
        <v>0.49975196478211897</v>
      </c>
      <c r="H16" s="112">
        <f>IFERROR('APPENDIX 13'!H16/'APPENDIX 13'!H$45*100,"")</f>
        <v>2.360753983519265</v>
      </c>
      <c r="I16" s="112">
        <f>IFERROR('APPENDIX 13'!I16/'APPENDIX 13'!I$45*100,"")</f>
        <v>2.4730627418602951</v>
      </c>
      <c r="J16" s="112">
        <f>IFERROR('APPENDIX 13'!J16/'APPENDIX 13'!J$45*100,"")</f>
        <v>2.316135597031189</v>
      </c>
      <c r="K16" s="112">
        <f>IFERROR('APPENDIX 13'!K16/'APPENDIX 13'!K$45*100,"")</f>
        <v>0.59897894425386922</v>
      </c>
      <c r="L16" s="112">
        <f>IFERROR('APPENDIX 13'!L16/'APPENDIX 13'!L$45*100,"")</f>
        <v>0.54440408793597617</v>
      </c>
      <c r="M16" s="112">
        <f>IFERROR('APPENDIX 13'!M16/'APPENDIX 13'!M$45*100,"")</f>
        <v>2.1832216881637101</v>
      </c>
      <c r="N16" s="112">
        <f>IFERROR('APPENDIX 13'!N16/'APPENDIX 13'!N$45*100,"")</f>
        <v>2.6668203548931029</v>
      </c>
      <c r="O16" s="112">
        <f>IFERROR('APPENDIX 13'!O16/'APPENDIX 13'!O$45*100,"")</f>
        <v>0</v>
      </c>
      <c r="P16" s="112">
        <f>IFERROR('APPENDIX 13'!P16/'APPENDIX 13'!P$45*100,"")</f>
        <v>2.0995372526876253</v>
      </c>
      <c r="Q16" s="113">
        <f>IFERROR('APPENDIX 13'!Q16/'APPENDIX 13'!Q$45*100,"")</f>
        <v>1.5746303666823045</v>
      </c>
      <c r="R16" s="4"/>
    </row>
    <row r="17" spans="2:18" ht="25.5" customHeight="1" x14ac:dyDescent="0.35">
      <c r="B17" s="52" t="s">
        <v>25</v>
      </c>
      <c r="C17" s="112">
        <f>IFERROR('APPENDIX 13'!C17/'APPENDIX 13'!C$45*100,"")</f>
        <v>0</v>
      </c>
      <c r="D17" s="112">
        <f>IFERROR('APPENDIX 13'!D17/'APPENDIX 13'!D$45*100,"")</f>
        <v>4.2729911881829779</v>
      </c>
      <c r="E17" s="112">
        <f>IFERROR('APPENDIX 13'!E17/'APPENDIX 13'!E$45*100,"")</f>
        <v>1.8369953381196604</v>
      </c>
      <c r="F17" s="112">
        <f>IFERROR('APPENDIX 13'!F17/'APPENDIX 13'!F$45*100,"")</f>
        <v>2.4628973716363611</v>
      </c>
      <c r="G17" s="112">
        <f>IFERROR('APPENDIX 13'!G17/'APPENDIX 13'!G$45*100,"")</f>
        <v>1.7546853696660727</v>
      </c>
      <c r="H17" s="112">
        <f>IFERROR('APPENDIX 13'!H17/'APPENDIX 13'!H$45*100,"")</f>
        <v>2.1089368508432709</v>
      </c>
      <c r="I17" s="112">
        <f>IFERROR('APPENDIX 13'!I17/'APPENDIX 13'!I$45*100,"")</f>
        <v>3.1418184095537844</v>
      </c>
      <c r="J17" s="112">
        <f>IFERROR('APPENDIX 13'!J17/'APPENDIX 13'!J$45*100,"")</f>
        <v>3.4860357228587318</v>
      </c>
      <c r="K17" s="112">
        <f>IFERROR('APPENDIX 13'!K17/'APPENDIX 13'!K$45*100,"")</f>
        <v>0</v>
      </c>
      <c r="L17" s="112">
        <f>IFERROR('APPENDIX 13'!L17/'APPENDIX 13'!L$45*100,"")</f>
        <v>4.0767914409970007</v>
      </c>
      <c r="M17" s="112">
        <f>IFERROR('APPENDIX 13'!M17/'APPENDIX 13'!M$45*100,"")</f>
        <v>3.6691562984832422</v>
      </c>
      <c r="N17" s="112">
        <f>IFERROR('APPENDIX 13'!N17/'APPENDIX 13'!N$45*100,"")</f>
        <v>1.3904252131921977</v>
      </c>
      <c r="O17" s="112">
        <f>IFERROR('APPENDIX 13'!O17/'APPENDIX 13'!O$45*100,"")</f>
        <v>4.1386781672984752</v>
      </c>
      <c r="P17" s="112">
        <f>IFERROR('APPENDIX 13'!P17/'APPENDIX 13'!P$45*100,"")</f>
        <v>1.2401798648382447</v>
      </c>
      <c r="Q17" s="113">
        <f>IFERROR('APPENDIX 13'!Q17/'APPENDIX 13'!Q$45*100,"")</f>
        <v>3.1676638660703187</v>
      </c>
      <c r="R17" s="4"/>
    </row>
    <row r="18" spans="2:18" ht="25.5" customHeight="1" x14ac:dyDescent="0.35">
      <c r="B18" s="52" t="s">
        <v>26</v>
      </c>
      <c r="C18" s="112">
        <f>IFERROR('APPENDIX 13'!C18/'APPENDIX 13'!C$45*100,"")</f>
        <v>8.6172538653739981</v>
      </c>
      <c r="D18" s="112">
        <f>IFERROR('APPENDIX 13'!D18/'APPENDIX 13'!D$45*100,"")</f>
        <v>10.888134209935069</v>
      </c>
      <c r="E18" s="112">
        <f>IFERROR('APPENDIX 13'!E18/'APPENDIX 13'!E$45*100,"")</f>
        <v>7.5353970856509394</v>
      </c>
      <c r="F18" s="112">
        <f>IFERROR('APPENDIX 13'!F18/'APPENDIX 13'!F$45*100,"")</f>
        <v>11.300624345384742</v>
      </c>
      <c r="G18" s="112">
        <f>IFERROR('APPENDIX 13'!G18/'APPENDIX 13'!G$45*100,"")</f>
        <v>4.1369778390672627</v>
      </c>
      <c r="H18" s="112">
        <f>IFERROR('APPENDIX 13'!H18/'APPENDIX 13'!H$45*100,"")</f>
        <v>10.640222915105992</v>
      </c>
      <c r="I18" s="112">
        <f>IFERROR('APPENDIX 13'!I18/'APPENDIX 13'!I$45*100,"")</f>
        <v>4.2973965931189966</v>
      </c>
      <c r="J18" s="112">
        <f>IFERROR('APPENDIX 13'!J18/'APPENDIX 13'!J$45*100,"")</f>
        <v>4.725426654890204</v>
      </c>
      <c r="K18" s="112">
        <f>IFERROR('APPENDIX 13'!K18/'APPENDIX 13'!K$45*100,"")</f>
        <v>4.4344724980945385</v>
      </c>
      <c r="L18" s="112">
        <f>IFERROR('APPENDIX 13'!L18/'APPENDIX 13'!L$45*100,"")</f>
        <v>2.9873378287261367</v>
      </c>
      <c r="M18" s="112">
        <f>IFERROR('APPENDIX 13'!M18/'APPENDIX 13'!M$45*100,"")</f>
        <v>10.411077144778455</v>
      </c>
      <c r="N18" s="112">
        <f>IFERROR('APPENDIX 13'!N18/'APPENDIX 13'!N$45*100,"")</f>
        <v>9.9212497201396097</v>
      </c>
      <c r="O18" s="112">
        <f>IFERROR('APPENDIX 13'!O18/'APPENDIX 13'!O$45*100,"")</f>
        <v>4.7080066674350824</v>
      </c>
      <c r="P18" s="112">
        <f>IFERROR('APPENDIX 13'!P18/'APPENDIX 13'!P$45*100,"")</f>
        <v>3.9692298283205334</v>
      </c>
      <c r="Q18" s="113">
        <f>IFERROR('APPENDIX 13'!Q18/'APPENDIX 13'!Q$45*100,"")</f>
        <v>5.9927105923564703</v>
      </c>
      <c r="R18" s="4"/>
    </row>
    <row r="19" spans="2:18" ht="25.5" customHeight="1" x14ac:dyDescent="0.35">
      <c r="B19" s="52" t="s">
        <v>27</v>
      </c>
      <c r="C19" s="112">
        <f>IFERROR('APPENDIX 13'!C19/'APPENDIX 13'!C$45*100,"")</f>
        <v>1.7292378315797354</v>
      </c>
      <c r="D19" s="112">
        <f>IFERROR('APPENDIX 13'!D19/'APPENDIX 13'!D$45*100,"")</f>
        <v>4.3308108133608449</v>
      </c>
      <c r="E19" s="112">
        <f>IFERROR('APPENDIX 13'!E19/'APPENDIX 13'!E$45*100,"")</f>
        <v>4.1112749373894957</v>
      </c>
      <c r="F19" s="112">
        <f>IFERROR('APPENDIX 13'!F19/'APPENDIX 13'!F$45*100,"")</f>
        <v>4.2571675586740412</v>
      </c>
      <c r="G19" s="112">
        <f>IFERROR('APPENDIX 13'!G19/'APPENDIX 13'!G$45*100,"")</f>
        <v>2.3222024279371896</v>
      </c>
      <c r="H19" s="112">
        <f>IFERROR('APPENDIX 13'!H19/'APPENDIX 13'!H$45*100,"")</f>
        <v>5.638236217124577</v>
      </c>
      <c r="I19" s="112">
        <f>IFERROR('APPENDIX 13'!I19/'APPENDIX 13'!I$45*100,"")</f>
        <v>6.7258177647892534</v>
      </c>
      <c r="J19" s="112">
        <f>IFERROR('APPENDIX 13'!J19/'APPENDIX 13'!J$45*100,"")</f>
        <v>8.0344295672149908</v>
      </c>
      <c r="K19" s="112">
        <f>IFERROR('APPENDIX 13'!K19/'APPENDIX 13'!K$45*100,"")</f>
        <v>0</v>
      </c>
      <c r="L19" s="112">
        <f>IFERROR('APPENDIX 13'!L19/'APPENDIX 13'!L$45*100,"")</f>
        <v>2.6690516258758032</v>
      </c>
      <c r="M19" s="112">
        <f>IFERROR('APPENDIX 13'!M19/'APPENDIX 13'!M$45*100,"")</f>
        <v>5.4686852071074679</v>
      </c>
      <c r="N19" s="112">
        <f>IFERROR('APPENDIX 13'!N19/'APPENDIX 13'!N$45*100,"")</f>
        <v>11.039300665005454</v>
      </c>
      <c r="O19" s="112">
        <f>IFERROR('APPENDIX 13'!O19/'APPENDIX 13'!O$45*100,"")</f>
        <v>0</v>
      </c>
      <c r="P19" s="112">
        <f>IFERROR('APPENDIX 13'!P19/'APPENDIX 13'!P$45*100,"")</f>
        <v>5.3875535409378834</v>
      </c>
      <c r="Q19" s="113">
        <f>IFERROR('APPENDIX 13'!Q19/'APPENDIX 13'!Q$45*100,"")</f>
        <v>3.941721273021686</v>
      </c>
      <c r="R19" s="4"/>
    </row>
    <row r="20" spans="2:18" ht="25.5" customHeight="1" x14ac:dyDescent="0.35">
      <c r="B20" s="52" t="s">
        <v>28</v>
      </c>
      <c r="C20" s="112">
        <f>IFERROR('APPENDIX 13'!C20/'APPENDIX 13'!C$45*100,"")</f>
        <v>7.1280980238679073</v>
      </c>
      <c r="D20" s="112">
        <f>IFERROR('APPENDIX 13'!D20/'APPENDIX 13'!D$45*100,"")</f>
        <v>4.8067538983282727</v>
      </c>
      <c r="E20" s="112">
        <f>IFERROR('APPENDIX 13'!E20/'APPENDIX 13'!E$45*100,"")</f>
        <v>10.232967849714145</v>
      </c>
      <c r="F20" s="112">
        <f>IFERROR('APPENDIX 13'!F20/'APPENDIX 13'!F$45*100,"")</f>
        <v>5.2245263085241236</v>
      </c>
      <c r="G20" s="112">
        <f>IFERROR('APPENDIX 13'!G20/'APPENDIX 13'!G$45*100,"")</f>
        <v>7.2338613311535349</v>
      </c>
      <c r="H20" s="112">
        <f>IFERROR('APPENDIX 13'!H20/'APPENDIX 13'!H$45*100,"")</f>
        <v>3.3176274523698654</v>
      </c>
      <c r="I20" s="112">
        <f>IFERROR('APPENDIX 13'!I20/'APPENDIX 13'!I$45*100,"")</f>
        <v>3.8653031769263269</v>
      </c>
      <c r="J20" s="112">
        <f>IFERROR('APPENDIX 13'!J20/'APPENDIX 13'!J$45*100,"")</f>
        <v>2.9748872458972437</v>
      </c>
      <c r="K20" s="112">
        <f>IFERROR('APPENDIX 13'!K20/'APPENDIX 13'!K$45*100,"")</f>
        <v>1.3201444352322433</v>
      </c>
      <c r="L20" s="112">
        <f>IFERROR('APPENDIX 13'!L20/'APPENDIX 13'!L$45*100,"")</f>
        <v>8.2819816962843085</v>
      </c>
      <c r="M20" s="112">
        <f>IFERROR('APPENDIX 13'!M20/'APPENDIX 13'!M$45*100,"")</f>
        <v>2.8006377007275556</v>
      </c>
      <c r="N20" s="112">
        <f>IFERROR('APPENDIX 13'!N20/'APPENDIX 13'!N$45*100,"")</f>
        <v>5.5331315299791708</v>
      </c>
      <c r="O20" s="112">
        <f>IFERROR('APPENDIX 13'!O20/'APPENDIX 13'!O$45*100,"")</f>
        <v>4.2590456126270739</v>
      </c>
      <c r="P20" s="112">
        <f>IFERROR('APPENDIX 13'!P20/'APPENDIX 13'!P$45*100,"")</f>
        <v>6.2952456334607954</v>
      </c>
      <c r="Q20" s="113">
        <f>IFERROR('APPENDIX 13'!Q20/'APPENDIX 13'!Q$45*100,"")</f>
        <v>4.4064229210796197</v>
      </c>
      <c r="R20" s="4"/>
    </row>
    <row r="21" spans="2:18" ht="25.5" customHeight="1" x14ac:dyDescent="0.35">
      <c r="B21" s="52" t="s">
        <v>29</v>
      </c>
      <c r="C21" s="112">
        <f>IFERROR('APPENDIX 13'!C21/'APPENDIX 13'!C$45*100,"")</f>
        <v>48.163738682607828</v>
      </c>
      <c r="D21" s="112">
        <f>IFERROR('APPENDIX 13'!D21/'APPENDIX 13'!D$45*100,"")</f>
        <v>4.0333979835958562</v>
      </c>
      <c r="E21" s="112">
        <f>IFERROR('APPENDIX 13'!E21/'APPENDIX 13'!E$45*100,"")</f>
        <v>7.7689212182940244</v>
      </c>
      <c r="F21" s="112">
        <f>IFERROR('APPENDIX 13'!F21/'APPENDIX 13'!F$45*100,"")</f>
        <v>8.0756373731742404</v>
      </c>
      <c r="G21" s="112">
        <f>IFERROR('APPENDIX 13'!G21/'APPENDIX 13'!G$45*100,"")</f>
        <v>7.3494863019040997</v>
      </c>
      <c r="H21" s="112">
        <f>IFERROR('APPENDIX 13'!H21/'APPENDIX 13'!H$45*100,"")</f>
        <v>5.8506673786722283</v>
      </c>
      <c r="I21" s="112">
        <f>IFERROR('APPENDIX 13'!I21/'APPENDIX 13'!I$45*100,"")</f>
        <v>5.7516886362999031</v>
      </c>
      <c r="J21" s="112">
        <f>IFERROR('APPENDIX 13'!J21/'APPENDIX 13'!J$45*100,"")</f>
        <v>3.1252318087974231</v>
      </c>
      <c r="K21" s="112">
        <f>IFERROR('APPENDIX 13'!K21/'APPENDIX 13'!K$45*100,"")</f>
        <v>0</v>
      </c>
      <c r="L21" s="112">
        <f>IFERROR('APPENDIX 13'!L21/'APPENDIX 13'!L$45*100,"")</f>
        <v>6.393047531227289</v>
      </c>
      <c r="M21" s="112">
        <f>IFERROR('APPENDIX 13'!M21/'APPENDIX 13'!M$45*100,"")</f>
        <v>6.3240768473749513</v>
      </c>
      <c r="N21" s="112">
        <f>IFERROR('APPENDIX 13'!N21/'APPENDIX 13'!N$45*100,"")</f>
        <v>6.6417108713458033</v>
      </c>
      <c r="O21" s="112">
        <f>IFERROR('APPENDIX 13'!O21/'APPENDIX 13'!O$45*100,"")</f>
        <v>0.57095827214462169</v>
      </c>
      <c r="P21" s="112">
        <f>IFERROR('APPENDIX 13'!P21/'APPENDIX 13'!P$45*100,"")</f>
        <v>1.8295124263334299</v>
      </c>
      <c r="Q21" s="113">
        <f>IFERROR('APPENDIX 13'!Q21/'APPENDIX 13'!Q$45*100,"")</f>
        <v>4.6297452956906033</v>
      </c>
      <c r="R21" s="4"/>
    </row>
    <row r="22" spans="2:18" ht="25.5" customHeight="1" x14ac:dyDescent="0.35">
      <c r="B22" s="52" t="s">
        <v>30</v>
      </c>
      <c r="C22" s="112">
        <f>IFERROR('APPENDIX 13'!C22/'APPENDIX 13'!C$45*100,"")</f>
        <v>0</v>
      </c>
      <c r="D22" s="112">
        <f>IFERROR('APPENDIX 13'!D22/'APPENDIX 13'!D$45*100,"")</f>
        <v>1.2706459699337949</v>
      </c>
      <c r="E22" s="112">
        <f>IFERROR('APPENDIX 13'!E22/'APPENDIX 13'!E$45*100,"")</f>
        <v>2.2593689228240592</v>
      </c>
      <c r="F22" s="112">
        <f>IFERROR('APPENDIX 13'!F22/'APPENDIX 13'!F$45*100,"")</f>
        <v>1.0601475785894785</v>
      </c>
      <c r="G22" s="112">
        <f>IFERROR('APPENDIX 13'!G22/'APPENDIX 13'!G$45*100,"")</f>
        <v>0.52355710581899984</v>
      </c>
      <c r="H22" s="112">
        <f>IFERROR('APPENDIX 13'!H22/'APPENDIX 13'!H$45*100,"")</f>
        <v>3.528571753963273</v>
      </c>
      <c r="I22" s="112">
        <f>IFERROR('APPENDIX 13'!I22/'APPENDIX 13'!I$45*100,"")</f>
        <v>1.4488710318731479</v>
      </c>
      <c r="J22" s="112">
        <f>IFERROR('APPENDIX 13'!J22/'APPENDIX 13'!J$45*100,"")</f>
        <v>1.1698367743549554</v>
      </c>
      <c r="K22" s="112">
        <f>IFERROR('APPENDIX 13'!K22/'APPENDIX 13'!K$45*100,"")</f>
        <v>0.1149376015680026</v>
      </c>
      <c r="L22" s="112">
        <f>IFERROR('APPENDIX 13'!L22/'APPENDIX 13'!L$45*100,"")</f>
        <v>0.54208051689989156</v>
      </c>
      <c r="M22" s="112">
        <f>IFERROR('APPENDIX 13'!M22/'APPENDIX 13'!M$45*100,"")</f>
        <v>1.5187387978453828</v>
      </c>
      <c r="N22" s="112">
        <f>IFERROR('APPENDIX 13'!N22/'APPENDIX 13'!N$45*100,"")</f>
        <v>2.0699548221509443</v>
      </c>
      <c r="O22" s="112">
        <f>IFERROR('APPENDIX 13'!O22/'APPENDIX 13'!O$45*100,"")</f>
        <v>0</v>
      </c>
      <c r="P22" s="112">
        <f>IFERROR('APPENDIX 13'!P22/'APPENDIX 13'!P$45*100,"")</f>
        <v>0.72717773446065315</v>
      </c>
      <c r="Q22" s="113">
        <f>IFERROR('APPENDIX 13'!Q22/'APPENDIX 13'!Q$45*100,"")</f>
        <v>0.84485726527827654</v>
      </c>
      <c r="R22" s="4"/>
    </row>
    <row r="23" spans="2:18" ht="25.5" customHeight="1" x14ac:dyDescent="0.35">
      <c r="B23" s="52" t="s">
        <v>31</v>
      </c>
      <c r="C23" s="112">
        <f>IFERROR('APPENDIX 13'!C23/'APPENDIX 13'!C$45*100,"")</f>
        <v>0</v>
      </c>
      <c r="D23" s="112">
        <f>IFERROR('APPENDIX 13'!D23/'APPENDIX 13'!D$45*100,"")</f>
        <v>0</v>
      </c>
      <c r="E23" s="112">
        <f>IFERROR('APPENDIX 13'!E23/'APPENDIX 13'!E$45*100,"")</f>
        <v>0</v>
      </c>
      <c r="F23" s="112">
        <f>IFERROR('APPENDIX 13'!F23/'APPENDIX 13'!F$45*100,"")</f>
        <v>0</v>
      </c>
      <c r="G23" s="112">
        <f>IFERROR('APPENDIX 13'!G23/'APPENDIX 13'!G$45*100,"")</f>
        <v>0</v>
      </c>
      <c r="H23" s="112">
        <f>IFERROR('APPENDIX 13'!H23/'APPENDIX 13'!H$45*100,"")</f>
        <v>0</v>
      </c>
      <c r="I23" s="112">
        <f>IFERROR('APPENDIX 13'!I23/'APPENDIX 13'!I$45*100,"")</f>
        <v>0</v>
      </c>
      <c r="J23" s="112">
        <f>IFERROR('APPENDIX 13'!J23/'APPENDIX 13'!J$45*100,"")</f>
        <v>0</v>
      </c>
      <c r="K23" s="112">
        <f>IFERROR('APPENDIX 13'!K23/'APPENDIX 13'!K$45*100,"")</f>
        <v>0</v>
      </c>
      <c r="L23" s="112">
        <f>IFERROR('APPENDIX 13'!L23/'APPENDIX 13'!L$45*100,"")</f>
        <v>0</v>
      </c>
      <c r="M23" s="112">
        <f>IFERROR('APPENDIX 13'!M23/'APPENDIX 13'!M$45*100,"")</f>
        <v>0</v>
      </c>
      <c r="N23" s="112">
        <f>IFERROR('APPENDIX 13'!N23/'APPENDIX 13'!N$45*100,"")</f>
        <v>0</v>
      </c>
      <c r="O23" s="112">
        <f>IFERROR('APPENDIX 13'!O23/'APPENDIX 13'!O$45*100,"")</f>
        <v>0</v>
      </c>
      <c r="P23" s="112">
        <f>IFERROR('APPENDIX 13'!P23/'APPENDIX 13'!P$45*100,"")</f>
        <v>0</v>
      </c>
      <c r="Q23" s="113">
        <f>IFERROR('APPENDIX 13'!Q23/'APPENDIX 13'!Q$45*100,"")</f>
        <v>0</v>
      </c>
      <c r="R23" s="4"/>
    </row>
    <row r="24" spans="2:18" ht="25.5" customHeight="1" x14ac:dyDescent="0.35">
      <c r="B24" s="52" t="s">
        <v>260</v>
      </c>
      <c r="C24" s="112">
        <f>IFERROR('APPENDIX 13'!C24/'APPENDIX 13'!C$45*100,"")</f>
        <v>2.4330264326257902</v>
      </c>
      <c r="D24" s="112">
        <f>IFERROR('APPENDIX 13'!D24/'APPENDIX 13'!D$45*100,"")</f>
        <v>4.382880909262993</v>
      </c>
      <c r="E24" s="112">
        <f>IFERROR('APPENDIX 13'!E24/'APPENDIX 13'!E$45*100,"")</f>
        <v>2.8094008374065287</v>
      </c>
      <c r="F24" s="112">
        <f>IFERROR('APPENDIX 13'!F24/'APPENDIX 13'!F$45*100,"")</f>
        <v>6.2237623556237933</v>
      </c>
      <c r="G24" s="112">
        <f>IFERROR('APPENDIX 13'!G24/'APPENDIX 13'!G$45*100,"")</f>
        <v>8.859973979701671</v>
      </c>
      <c r="H24" s="112">
        <f>IFERROR('APPENDIX 13'!H24/'APPENDIX 13'!H$45*100,"")</f>
        <v>4.6486201939624623</v>
      </c>
      <c r="I24" s="112">
        <f>IFERROR('APPENDIX 13'!I24/'APPENDIX 13'!I$45*100,"")</f>
        <v>3.9114842619929848</v>
      </c>
      <c r="J24" s="112">
        <f>IFERROR('APPENDIX 13'!J24/'APPENDIX 13'!J$45*100,"")</f>
        <v>2.3342022851682453</v>
      </c>
      <c r="K24" s="112">
        <f>IFERROR('APPENDIX 13'!K24/'APPENDIX 13'!K$45*100,"")</f>
        <v>0</v>
      </c>
      <c r="L24" s="112">
        <f>IFERROR('APPENDIX 13'!L24/'APPENDIX 13'!L$45*100,"")</f>
        <v>-0.9539119684992613</v>
      </c>
      <c r="M24" s="112">
        <f>IFERROR('APPENDIX 13'!M24/'APPENDIX 13'!M$45*100,"")</f>
        <v>1.0183032575456235</v>
      </c>
      <c r="N24" s="112">
        <f>IFERROR('APPENDIX 13'!N24/'APPENDIX 13'!N$45*100,"")</f>
        <v>3.4195887902568258</v>
      </c>
      <c r="O24" s="112">
        <f>IFERROR('APPENDIX 13'!O24/'APPENDIX 13'!O$45*100,"")</f>
        <v>0</v>
      </c>
      <c r="P24" s="112">
        <f>IFERROR('APPENDIX 13'!P24/'APPENDIX 13'!P$45*100,"")</f>
        <v>2.6427633891754438</v>
      </c>
      <c r="Q24" s="113">
        <f>IFERROR('APPENDIX 13'!Q24/'APPENDIX 13'!Q$45*100,"")</f>
        <v>2.3414910007473453</v>
      </c>
      <c r="R24" s="4"/>
    </row>
    <row r="25" spans="2:18" ht="25.5" customHeight="1" x14ac:dyDescent="0.35">
      <c r="B25" s="52" t="s">
        <v>259</v>
      </c>
      <c r="C25" s="112">
        <f>IFERROR('APPENDIX 13'!C25/'APPENDIX 13'!C$45*100,"")</f>
        <v>0</v>
      </c>
      <c r="D25" s="112">
        <f>IFERROR('APPENDIX 13'!D25/'APPENDIX 13'!D$45*100,"")</f>
        <v>0</v>
      </c>
      <c r="E25" s="112">
        <f>IFERROR('APPENDIX 13'!E25/'APPENDIX 13'!E$45*100,"")</f>
        <v>0</v>
      </c>
      <c r="F25" s="112">
        <f>IFERROR('APPENDIX 13'!F25/'APPENDIX 13'!F$45*100,"")</f>
        <v>0</v>
      </c>
      <c r="G25" s="112">
        <f>IFERROR('APPENDIX 13'!G25/'APPENDIX 13'!G$45*100,"")</f>
        <v>0</v>
      </c>
      <c r="H25" s="112">
        <f>IFERROR('APPENDIX 13'!H25/'APPENDIX 13'!H$45*100,"")</f>
        <v>0</v>
      </c>
      <c r="I25" s="112">
        <f>IFERROR('APPENDIX 13'!I25/'APPENDIX 13'!I$45*100,"")</f>
        <v>0</v>
      </c>
      <c r="J25" s="112">
        <f>IFERROR('APPENDIX 13'!J25/'APPENDIX 13'!J$45*100,"")</f>
        <v>0</v>
      </c>
      <c r="K25" s="112">
        <f>IFERROR('APPENDIX 13'!K25/'APPENDIX 13'!K$45*100,"")</f>
        <v>0</v>
      </c>
      <c r="L25" s="112">
        <f>IFERROR('APPENDIX 13'!L25/'APPENDIX 13'!L$45*100,"")</f>
        <v>0</v>
      </c>
      <c r="M25" s="112">
        <f>IFERROR('APPENDIX 13'!M25/'APPENDIX 13'!M$45*100,"")</f>
        <v>0</v>
      </c>
      <c r="N25" s="112">
        <f>IFERROR('APPENDIX 13'!N25/'APPENDIX 13'!N$45*100,"")</f>
        <v>0</v>
      </c>
      <c r="O25" s="112">
        <f>IFERROR('APPENDIX 13'!O25/'APPENDIX 13'!O$45*100,"")</f>
        <v>18.5362864179559</v>
      </c>
      <c r="P25" s="112">
        <f>IFERROR('APPENDIX 13'!P25/'APPENDIX 13'!P$45*100,"")</f>
        <v>0</v>
      </c>
      <c r="Q25" s="113">
        <f>IFERROR('APPENDIX 13'!Q25/'APPENDIX 13'!Q$45*100,"")</f>
        <v>6.3719329831861806</v>
      </c>
      <c r="R25" s="4"/>
    </row>
    <row r="26" spans="2:18" ht="25.5" customHeight="1" x14ac:dyDescent="0.35">
      <c r="B26" s="52" t="s">
        <v>33</v>
      </c>
      <c r="C26" s="112">
        <f>IFERROR('APPENDIX 13'!C26/'APPENDIX 13'!C$45*100,"")</f>
        <v>0</v>
      </c>
      <c r="D26" s="112">
        <f>IFERROR('APPENDIX 13'!D26/'APPENDIX 13'!D$45*100,"")</f>
        <v>3.0689218187854519</v>
      </c>
      <c r="E26" s="112">
        <f>IFERROR('APPENDIX 13'!E26/'APPENDIX 13'!E$45*100,"")</f>
        <v>2.7330122949997047</v>
      </c>
      <c r="F26" s="112">
        <f>IFERROR('APPENDIX 13'!F26/'APPENDIX 13'!F$45*100,"")</f>
        <v>4.5282383078158954</v>
      </c>
      <c r="G26" s="112">
        <f>IFERROR('APPENDIX 13'!G26/'APPENDIX 13'!G$45*100,"")</f>
        <v>1.3819149566796352</v>
      </c>
      <c r="H26" s="112">
        <f>IFERROR('APPENDIX 13'!H26/'APPENDIX 13'!H$45*100,"")</f>
        <v>6.8852055536433765</v>
      </c>
      <c r="I26" s="112">
        <f>IFERROR('APPENDIX 13'!I26/'APPENDIX 13'!I$45*100,"")</f>
        <v>1.327716008438286</v>
      </c>
      <c r="J26" s="112">
        <f>IFERROR('APPENDIX 13'!J26/'APPENDIX 13'!J$45*100,"")</f>
        <v>2.8989000341406843</v>
      </c>
      <c r="K26" s="112">
        <f>IFERROR('APPENDIX 13'!K26/'APPENDIX 13'!K$45*100,"")</f>
        <v>0</v>
      </c>
      <c r="L26" s="112">
        <f>IFERROR('APPENDIX 13'!L26/'APPENDIX 13'!L$45*100,"")</f>
        <v>1.2712515312978563</v>
      </c>
      <c r="M26" s="112">
        <f>IFERROR('APPENDIX 13'!M26/'APPENDIX 13'!M$45*100,"")</f>
        <v>4.4947811759957865</v>
      </c>
      <c r="N26" s="112">
        <f>IFERROR('APPENDIX 13'!N26/'APPENDIX 13'!N$45*100,"")</f>
        <v>5.6635399044217865</v>
      </c>
      <c r="O26" s="112">
        <f>IFERROR('APPENDIX 13'!O26/'APPENDIX 13'!O$45*100,"")</f>
        <v>0.32902495432191525</v>
      </c>
      <c r="P26" s="112">
        <f>IFERROR('APPENDIX 13'!P26/'APPENDIX 13'!P$45*100,"")</f>
        <v>0.41272954540013146</v>
      </c>
      <c r="Q26" s="113">
        <f>IFERROR('APPENDIX 13'!Q26/'APPENDIX 13'!Q$45*100,"")</f>
        <v>1.8884313710203933</v>
      </c>
      <c r="R26" s="4"/>
    </row>
    <row r="27" spans="2:18" ht="25.5" customHeight="1" x14ac:dyDescent="0.35">
      <c r="B27" s="52" t="s">
        <v>34</v>
      </c>
      <c r="C27" s="112">
        <f>IFERROR('APPENDIX 13'!C27/'APPENDIX 13'!C$45*100,"")</f>
        <v>0</v>
      </c>
      <c r="D27" s="112">
        <f>IFERROR('APPENDIX 13'!D27/'APPENDIX 13'!D$45*100,"")</f>
        <v>1.8128413230168103</v>
      </c>
      <c r="E27" s="112">
        <f>IFERROR('APPENDIX 13'!E27/'APPENDIX 13'!E$45*100,"")</f>
        <v>1.3741335319894226</v>
      </c>
      <c r="F27" s="112">
        <f>IFERROR('APPENDIX 13'!F27/'APPENDIX 13'!F$45*100,"")</f>
        <v>0.96707881749223823</v>
      </c>
      <c r="G27" s="112">
        <f>IFERROR('APPENDIX 13'!G27/'APPENDIX 13'!G$45*100,"")</f>
        <v>0.73711698838446393</v>
      </c>
      <c r="H27" s="112">
        <f>IFERROR('APPENDIX 13'!H27/'APPENDIX 13'!H$45*100,"")</f>
        <v>0.30018753416614363</v>
      </c>
      <c r="I27" s="112">
        <f>IFERROR('APPENDIX 13'!I27/'APPENDIX 13'!I$45*100,"")</f>
        <v>2.1371911860723536</v>
      </c>
      <c r="J27" s="112">
        <f>IFERROR('APPENDIX 13'!J27/'APPENDIX 13'!J$45*100,"")</f>
        <v>1.9496530873361098</v>
      </c>
      <c r="K27" s="112">
        <f>IFERROR('APPENDIX 13'!K27/'APPENDIX 13'!K$45*100,"")</f>
        <v>1.5047834325358449</v>
      </c>
      <c r="L27" s="112">
        <f>IFERROR('APPENDIX 13'!L27/'APPENDIX 13'!L$45*100,"")</f>
        <v>0.22925900889368328</v>
      </c>
      <c r="M27" s="112">
        <f>IFERROR('APPENDIX 13'!M27/'APPENDIX 13'!M$45*100,"")</f>
        <v>1.4212770812830715</v>
      </c>
      <c r="N27" s="112">
        <f>IFERROR('APPENDIX 13'!N27/'APPENDIX 13'!N$45*100,"")</f>
        <v>1.0093824499067288</v>
      </c>
      <c r="O27" s="112">
        <f>IFERROR('APPENDIX 13'!O27/'APPENDIX 13'!O$45*100,"")</f>
        <v>0</v>
      </c>
      <c r="P27" s="112">
        <f>IFERROR('APPENDIX 13'!P27/'APPENDIX 13'!P$45*100,"")</f>
        <v>5.1863683332065111</v>
      </c>
      <c r="Q27" s="113">
        <f>IFERROR('APPENDIX 13'!Q27/'APPENDIX 13'!Q$45*100,"")</f>
        <v>1.1037530681441758</v>
      </c>
      <c r="R27" s="4"/>
    </row>
    <row r="28" spans="2:18" ht="25.5" customHeight="1" x14ac:dyDescent="0.35">
      <c r="B28" s="52" t="s">
        <v>35</v>
      </c>
      <c r="C28" s="112">
        <f>IFERROR('APPENDIX 13'!C28/'APPENDIX 13'!C$45*100,"")</f>
        <v>0</v>
      </c>
      <c r="D28" s="112">
        <f>IFERROR('APPENDIX 13'!D28/'APPENDIX 13'!D$45*100,"")</f>
        <v>1.6939882332197775</v>
      </c>
      <c r="E28" s="112">
        <f>IFERROR('APPENDIX 13'!E28/'APPENDIX 13'!E$45*100,"")</f>
        <v>0.59826221800900026</v>
      </c>
      <c r="F28" s="112">
        <f>IFERROR('APPENDIX 13'!F28/'APPENDIX 13'!F$45*100,"")</f>
        <v>0.84995336939270338</v>
      </c>
      <c r="G28" s="112">
        <f>IFERROR('APPENDIX 13'!G28/'APPENDIX 13'!G$45*100,"")</f>
        <v>8.4616512593637196</v>
      </c>
      <c r="H28" s="112">
        <f>IFERROR('APPENDIX 13'!H28/'APPENDIX 13'!H$45*100,"")</f>
        <v>2.605453169605799</v>
      </c>
      <c r="I28" s="112">
        <f>IFERROR('APPENDIX 13'!I28/'APPENDIX 13'!I$45*100,"")</f>
        <v>2.0070476635986418</v>
      </c>
      <c r="J28" s="112">
        <f>IFERROR('APPENDIX 13'!J28/'APPENDIX 13'!J$45*100,"")</f>
        <v>5.6906036174381951</v>
      </c>
      <c r="K28" s="112">
        <f>IFERROR('APPENDIX 13'!K28/'APPENDIX 13'!K$45*100,"")</f>
        <v>0</v>
      </c>
      <c r="L28" s="112">
        <f>IFERROR('APPENDIX 13'!L28/'APPENDIX 13'!L$45*100,"")</f>
        <v>0.72766499613383606</v>
      </c>
      <c r="M28" s="112">
        <f>IFERROR('APPENDIX 13'!M28/'APPENDIX 13'!M$45*100,"")</f>
        <v>0.6725122566692604</v>
      </c>
      <c r="N28" s="112">
        <f>IFERROR('APPENDIX 13'!N28/'APPENDIX 13'!N$45*100,"")</f>
        <v>0.90144016271998495</v>
      </c>
      <c r="O28" s="112">
        <f>IFERROR('APPENDIX 13'!O28/'APPENDIX 13'!O$45*100,"")</f>
        <v>4.4835561562958919</v>
      </c>
      <c r="P28" s="112">
        <f>IFERROR('APPENDIX 13'!P28/'APPENDIX 13'!P$45*100,"")</f>
        <v>3.4270704214601349</v>
      </c>
      <c r="Q28" s="113">
        <f>IFERROR('APPENDIX 13'!Q28/'APPENDIX 13'!Q$45*100,"")</f>
        <v>3.2320480795790654</v>
      </c>
      <c r="R28" s="4"/>
    </row>
    <row r="29" spans="2:18" ht="25.5" customHeight="1" x14ac:dyDescent="0.35">
      <c r="B29" s="52" t="s">
        <v>36</v>
      </c>
      <c r="C29" s="112">
        <f>IFERROR('APPENDIX 13'!C29/'APPENDIX 13'!C$45*100,"")</f>
        <v>2.0604086621069411</v>
      </c>
      <c r="D29" s="112">
        <f>IFERROR('APPENDIX 13'!D29/'APPENDIX 13'!D$45*100,"")</f>
        <v>7.858898885534833</v>
      </c>
      <c r="E29" s="112">
        <f>IFERROR('APPENDIX 13'!E29/'APPENDIX 13'!E$45*100,"")</f>
        <v>4.550738451250977</v>
      </c>
      <c r="F29" s="112">
        <f>IFERROR('APPENDIX 13'!F29/'APPENDIX 13'!F$45*100,"")</f>
        <v>7.7621831154774332</v>
      </c>
      <c r="G29" s="112">
        <f>IFERROR('APPENDIX 13'!G29/'APPENDIX 13'!G$45*100,"")</f>
        <v>2.2735313663152574</v>
      </c>
      <c r="H29" s="112">
        <f>IFERROR('APPENDIX 13'!H29/'APPENDIX 13'!H$45*100,"")</f>
        <v>7.3735283249984809</v>
      </c>
      <c r="I29" s="112">
        <f>IFERROR('APPENDIX 13'!I29/'APPENDIX 13'!I$45*100,"")</f>
        <v>2.2113016005154278</v>
      </c>
      <c r="J29" s="112">
        <f>IFERROR('APPENDIX 13'!J29/'APPENDIX 13'!J$45*100,"")</f>
        <v>2.8996487333621754</v>
      </c>
      <c r="K29" s="112">
        <f>IFERROR('APPENDIX 13'!K29/'APPENDIX 13'!K$45*100,"")</f>
        <v>0</v>
      </c>
      <c r="L29" s="112">
        <f>IFERROR('APPENDIX 13'!L29/'APPENDIX 13'!L$45*100,"")</f>
        <v>1.9702591513199821</v>
      </c>
      <c r="M29" s="112">
        <f>IFERROR('APPENDIX 13'!M29/'APPENDIX 13'!M$45*100,"")</f>
        <v>3.7536495318932244</v>
      </c>
      <c r="N29" s="112">
        <f>IFERROR('APPENDIX 13'!N29/'APPENDIX 13'!N$45*100,"")</f>
        <v>5.5872108321769378</v>
      </c>
      <c r="O29" s="112">
        <f>IFERROR('APPENDIX 13'!O29/'APPENDIX 13'!O$45*100,"")</f>
        <v>0</v>
      </c>
      <c r="P29" s="112">
        <f>IFERROR('APPENDIX 13'!P29/'APPENDIX 13'!P$45*100,"")</f>
        <v>3.3218434699908808</v>
      </c>
      <c r="Q29" s="113">
        <f>IFERROR('APPENDIX 13'!Q29/'APPENDIX 13'!Q$45*100,"")</f>
        <v>2.5225514424806179</v>
      </c>
      <c r="R29" s="4"/>
    </row>
    <row r="30" spans="2:18" ht="25.5" customHeight="1" x14ac:dyDescent="0.35">
      <c r="B30" s="52" t="s">
        <v>192</v>
      </c>
      <c r="C30" s="112">
        <f>IFERROR('APPENDIX 13'!C30/'APPENDIX 13'!C$45*100,"")</f>
        <v>0</v>
      </c>
      <c r="D30" s="112">
        <f>IFERROR('APPENDIX 13'!D30/'APPENDIX 13'!D$45*100,"")</f>
        <v>2.8886519624175384</v>
      </c>
      <c r="E30" s="112">
        <f>IFERROR('APPENDIX 13'!E30/'APPENDIX 13'!E$45*100,"")</f>
        <v>1.0155317634684986</v>
      </c>
      <c r="F30" s="112">
        <f>IFERROR('APPENDIX 13'!F30/'APPENDIX 13'!F$45*100,"")</f>
        <v>0.36630023812620977</v>
      </c>
      <c r="G30" s="112">
        <f>IFERROR('APPENDIX 13'!G30/'APPENDIX 13'!G$45*100,"")</f>
        <v>0.46374785894127957</v>
      </c>
      <c r="H30" s="112">
        <f>IFERROR('APPENDIX 13'!H30/'APPENDIX 13'!H$45*100,"")</f>
        <v>0.69411051608592655</v>
      </c>
      <c r="I30" s="112">
        <f>IFERROR('APPENDIX 13'!I30/'APPENDIX 13'!I$45*100,"")</f>
        <v>2.2135738023588249</v>
      </c>
      <c r="J30" s="112">
        <f>IFERROR('APPENDIX 13'!J30/'APPENDIX 13'!J$45*100,"")</f>
        <v>1.417702290466732</v>
      </c>
      <c r="K30" s="112">
        <f>IFERROR('APPENDIX 13'!K30/'APPENDIX 13'!K$45*100,"")</f>
        <v>0</v>
      </c>
      <c r="L30" s="112">
        <f>IFERROR('APPENDIX 13'!L30/'APPENDIX 13'!L$45*100,"")</f>
        <v>1.4868703176278577</v>
      </c>
      <c r="M30" s="112">
        <f>IFERROR('APPENDIX 13'!M30/'APPENDIX 13'!M$45*100,"")</f>
        <v>0.80821911295575233</v>
      </c>
      <c r="N30" s="112">
        <f>IFERROR('APPENDIX 13'!N30/'APPENDIX 13'!N$45*100,"")</f>
        <v>1.3635555256145069</v>
      </c>
      <c r="O30" s="112">
        <f>IFERROR('APPENDIX 13'!O30/'APPENDIX 13'!O$45*100,"")</f>
        <v>0</v>
      </c>
      <c r="P30" s="112">
        <f>IFERROR('APPENDIX 13'!P30/'APPENDIX 13'!P$45*100,"")</f>
        <v>0.69572106300318526</v>
      </c>
      <c r="Q30" s="113">
        <f>IFERROR('APPENDIX 13'!Q30/'APPENDIX 13'!Q$45*100,"")</f>
        <v>0.86430750703817782</v>
      </c>
      <c r="R30" s="4"/>
    </row>
    <row r="31" spans="2:18" ht="25.5" customHeight="1" x14ac:dyDescent="0.35">
      <c r="B31" s="52" t="s">
        <v>193</v>
      </c>
      <c r="C31" s="112">
        <f>IFERROR('APPENDIX 13'!C31/'APPENDIX 13'!C$45*100,"")</f>
        <v>8.5372602594666134</v>
      </c>
      <c r="D31" s="112">
        <f>IFERROR('APPENDIX 13'!D31/'APPENDIX 13'!D$45*100,"")</f>
        <v>0.18622577900224732</v>
      </c>
      <c r="E31" s="112">
        <f>IFERROR('APPENDIX 13'!E31/'APPENDIX 13'!E$45*100,"")</f>
        <v>0.51476242991265209</v>
      </c>
      <c r="F31" s="112">
        <f>IFERROR('APPENDIX 13'!F31/'APPENDIX 13'!F$45*100,"")</f>
        <v>0.51730624941115788</v>
      </c>
      <c r="G31" s="112">
        <f>IFERROR('APPENDIX 13'!G31/'APPENDIX 13'!G$45*100,"")</f>
        <v>1.4079040556098079</v>
      </c>
      <c r="H31" s="112">
        <f>IFERROR('APPENDIX 13'!H31/'APPENDIX 13'!H$45*100,"")</f>
        <v>1.4149845113482213</v>
      </c>
      <c r="I31" s="112">
        <f>IFERROR('APPENDIX 13'!I31/'APPENDIX 13'!I$45*100,"")</f>
        <v>0.90313699488702248</v>
      </c>
      <c r="J31" s="112">
        <f>IFERROR('APPENDIX 13'!J31/'APPENDIX 13'!J$45*100,"")</f>
        <v>0.8002270056039561</v>
      </c>
      <c r="K31" s="112">
        <f>IFERROR('APPENDIX 13'!K31/'APPENDIX 13'!K$45*100,"")</f>
        <v>0</v>
      </c>
      <c r="L31" s="112">
        <f>IFERROR('APPENDIX 13'!L31/'APPENDIX 13'!L$45*100,"")</f>
        <v>9.7546954422293553E-2</v>
      </c>
      <c r="M31" s="112">
        <f>IFERROR('APPENDIX 13'!M31/'APPENDIX 13'!M$45*100,"")</f>
        <v>0.27928460458804333</v>
      </c>
      <c r="N31" s="112">
        <f>IFERROR('APPENDIX 13'!N31/'APPENDIX 13'!N$45*100,"")</f>
        <v>0.3553319178977305</v>
      </c>
      <c r="O31" s="112">
        <f>IFERROR('APPENDIX 13'!O31/'APPENDIX 13'!O$45*100,"")</f>
        <v>0</v>
      </c>
      <c r="P31" s="112">
        <f>IFERROR('APPENDIX 13'!P31/'APPENDIX 13'!P$45*100,"")</f>
        <v>0.68379739627891523</v>
      </c>
      <c r="Q31" s="113">
        <f>IFERROR('APPENDIX 13'!Q31/'APPENDIX 13'!Q$45*100,"")</f>
        <v>0.63296213699518833</v>
      </c>
      <c r="R31" s="4"/>
    </row>
    <row r="32" spans="2:18" ht="25.5" customHeight="1" x14ac:dyDescent="0.35">
      <c r="B32" s="52" t="s">
        <v>37</v>
      </c>
      <c r="C32" s="112">
        <f>IFERROR('APPENDIX 13'!C32/'APPENDIX 13'!C$45*100,"")</f>
        <v>0</v>
      </c>
      <c r="D32" s="112">
        <f>IFERROR('APPENDIX 13'!D32/'APPENDIX 13'!D$45*100,"")</f>
        <v>4.2492854367077078</v>
      </c>
      <c r="E32" s="112">
        <f>IFERROR('APPENDIX 13'!E32/'APPENDIX 13'!E$45*100,"")</f>
        <v>3.7901792550052562</v>
      </c>
      <c r="F32" s="112">
        <f>IFERROR('APPENDIX 13'!F32/'APPENDIX 13'!F$45*100,"")</f>
        <v>3.0186593287064594</v>
      </c>
      <c r="G32" s="112">
        <f>IFERROR('APPENDIX 13'!G32/'APPENDIX 13'!G$45*100,"")</f>
        <v>0.45335845924890572</v>
      </c>
      <c r="H32" s="112">
        <f>IFERROR('APPENDIX 13'!H32/'APPENDIX 13'!H$45*100,"")</f>
        <v>5.2861667611508167</v>
      </c>
      <c r="I32" s="112">
        <f>IFERROR('APPENDIX 13'!I32/'APPENDIX 13'!I$45*100,"")</f>
        <v>3.6677306473494329</v>
      </c>
      <c r="J32" s="112">
        <f>IFERROR('APPENDIX 13'!J32/'APPENDIX 13'!J$45*100,"")</f>
        <v>4.2323333476162111</v>
      </c>
      <c r="K32" s="112">
        <f>IFERROR('APPENDIX 13'!K32/'APPENDIX 13'!K$45*100,"")</f>
        <v>0</v>
      </c>
      <c r="L32" s="112">
        <f>IFERROR('APPENDIX 13'!L32/'APPENDIX 13'!L$45*100,"")</f>
        <v>2.0960762200146386</v>
      </c>
      <c r="M32" s="112">
        <f>IFERROR('APPENDIX 13'!M32/'APPENDIX 13'!M$45*100,"")</f>
        <v>3.2036643492436281</v>
      </c>
      <c r="N32" s="112">
        <f>IFERROR('APPENDIX 13'!N32/'APPENDIX 13'!N$45*100,"")</f>
        <v>4.5643703616375646</v>
      </c>
      <c r="O32" s="112">
        <f>IFERROR('APPENDIX 13'!O32/'APPENDIX 13'!O$45*100,"")</f>
        <v>0</v>
      </c>
      <c r="P32" s="112">
        <f>IFERROR('APPENDIX 13'!P32/'APPENDIX 13'!P$45*100,"")</f>
        <v>0.8036266910924047</v>
      </c>
      <c r="Q32" s="113">
        <f>IFERROR('APPENDIX 13'!Q32/'APPENDIX 13'!Q$45*100,"")</f>
        <v>2.1493143881497216</v>
      </c>
      <c r="R32" s="4"/>
    </row>
    <row r="33" spans="2:18" ht="25.5" customHeight="1" x14ac:dyDescent="0.35">
      <c r="B33" s="52" t="s">
        <v>139</v>
      </c>
      <c r="C33" s="112">
        <f>IFERROR('APPENDIX 13'!C33/'APPENDIX 13'!C$45*100,"")</f>
        <v>0</v>
      </c>
      <c r="D33" s="112">
        <f>IFERROR('APPENDIX 13'!D33/'APPENDIX 13'!D$45*100,"")</f>
        <v>0.97116920658265082</v>
      </c>
      <c r="E33" s="112">
        <f>IFERROR('APPENDIX 13'!E33/'APPENDIX 13'!E$45*100,"")</f>
        <v>0.73916811042158792</v>
      </c>
      <c r="F33" s="112">
        <f>IFERROR('APPENDIX 13'!F33/'APPENDIX 13'!F$45*100,"")</f>
        <v>0.93574388918597673</v>
      </c>
      <c r="G33" s="112">
        <f>IFERROR('APPENDIX 13'!G33/'APPENDIX 13'!G$45*100,"")</f>
        <v>0.85214917056399153</v>
      </c>
      <c r="H33" s="112">
        <f>IFERROR('APPENDIX 13'!H33/'APPENDIX 13'!H$45*100,"")</f>
        <v>9.3893624344516202E-2</v>
      </c>
      <c r="I33" s="112">
        <f>IFERROR('APPENDIX 13'!I33/'APPENDIX 13'!I$45*100,"")</f>
        <v>1.7553566068150093</v>
      </c>
      <c r="J33" s="112">
        <f>IFERROR('APPENDIX 13'!J33/'APPENDIX 13'!J$45*100,"")</f>
        <v>1.5309171312057375</v>
      </c>
      <c r="K33" s="112">
        <f>IFERROR('APPENDIX 13'!K33/'APPENDIX 13'!K$45*100,"")</f>
        <v>0</v>
      </c>
      <c r="L33" s="112">
        <f>IFERROR('APPENDIX 13'!L33/'APPENDIX 13'!L$45*100,"")</f>
        <v>1.3027918566580423</v>
      </c>
      <c r="M33" s="112">
        <f>IFERROR('APPENDIX 13'!M33/'APPENDIX 13'!M$45*100,"")</f>
        <v>1.0257779637209985</v>
      </c>
      <c r="N33" s="112">
        <f>IFERROR('APPENDIX 13'!N33/'APPENDIX 13'!N$45*100,"")</f>
        <v>1.1388019456805856</v>
      </c>
      <c r="O33" s="112">
        <f>IFERROR('APPENDIX 13'!O33/'APPENDIX 13'!O$45*100,"")</f>
        <v>0.99954828856596434</v>
      </c>
      <c r="P33" s="112">
        <f>IFERROR('APPENDIX 13'!P33/'APPENDIX 13'!P$45*100,"")</f>
        <v>5.0657804751024126E-2</v>
      </c>
      <c r="Q33" s="113">
        <f>IFERROR('APPENDIX 13'!Q33/'APPENDIX 13'!Q$45*100,"")</f>
        <v>1.1051158385409812</v>
      </c>
      <c r="R33" s="4"/>
    </row>
    <row r="34" spans="2:18" ht="25.5" customHeight="1" x14ac:dyDescent="0.35">
      <c r="B34" s="52" t="s">
        <v>151</v>
      </c>
      <c r="C34" s="112">
        <f>IFERROR('APPENDIX 13'!C34/'APPENDIX 13'!C$45*100,"")</f>
        <v>0</v>
      </c>
      <c r="D34" s="112">
        <f>IFERROR('APPENDIX 13'!D34/'APPENDIX 13'!D$45*100,"")</f>
        <v>0.56088869442047995</v>
      </c>
      <c r="E34" s="112">
        <f>IFERROR('APPENDIX 13'!E34/'APPENDIX 13'!E$45*100,"")</f>
        <v>0.50874081057878084</v>
      </c>
      <c r="F34" s="112">
        <f>IFERROR('APPENDIX 13'!F34/'APPENDIX 13'!F$45*100,"")</f>
        <v>0.57409752650893819</v>
      </c>
      <c r="G34" s="112">
        <f>IFERROR('APPENDIX 13'!G34/'APPENDIX 13'!G$45*100,"")</f>
        <v>1.0952548834858462</v>
      </c>
      <c r="H34" s="112">
        <f>IFERROR('APPENDIX 13'!H34/'APPENDIX 13'!H$45*100,"")</f>
        <v>0.22176358040938635</v>
      </c>
      <c r="I34" s="112">
        <f>IFERROR('APPENDIX 13'!I34/'APPENDIX 13'!I$45*100,"")</f>
        <v>1.9846832661841718</v>
      </c>
      <c r="J34" s="112">
        <f>IFERROR('APPENDIX 13'!J34/'APPENDIX 13'!J$45*100,"")</f>
        <v>1.0064533265512703</v>
      </c>
      <c r="K34" s="112">
        <f>IFERROR('APPENDIX 13'!K34/'APPENDIX 13'!K$45*100,"")</f>
        <v>0</v>
      </c>
      <c r="L34" s="112">
        <f>IFERROR('APPENDIX 13'!L34/'APPENDIX 13'!L$45*100,"")</f>
        <v>0.2740522949782036</v>
      </c>
      <c r="M34" s="112">
        <f>IFERROR('APPENDIX 13'!M34/'APPENDIX 13'!M$45*100,"")</f>
        <v>0.41356519185167223</v>
      </c>
      <c r="N34" s="112">
        <f>IFERROR('APPENDIX 13'!N34/'APPENDIX 13'!N$45*100,"")</f>
        <v>0.78394901588803545</v>
      </c>
      <c r="O34" s="112">
        <f>IFERROR('APPENDIX 13'!O34/'APPENDIX 13'!O$45*100,"")</f>
        <v>0</v>
      </c>
      <c r="P34" s="112">
        <f>IFERROR('APPENDIX 13'!P34/'APPENDIX 13'!P$45*100,"")</f>
        <v>1.080668227884739</v>
      </c>
      <c r="Q34" s="113">
        <f>IFERROR('APPENDIX 13'!Q34/'APPENDIX 13'!Q$45*100,"")</f>
        <v>0.67551298025427475</v>
      </c>
      <c r="R34" s="4"/>
    </row>
    <row r="35" spans="2:18" ht="25.5" customHeight="1" x14ac:dyDescent="0.35">
      <c r="B35" s="52" t="s">
        <v>140</v>
      </c>
      <c r="C35" s="112">
        <f>IFERROR('APPENDIX 13'!C35/'APPENDIX 13'!C$45*100,"")</f>
        <v>0</v>
      </c>
      <c r="D35" s="112">
        <f>IFERROR('APPENDIX 13'!D35/'APPENDIX 13'!D$45*100,"")</f>
        <v>0.1257820096934115</v>
      </c>
      <c r="E35" s="112">
        <f>IFERROR('APPENDIX 13'!E35/'APPENDIX 13'!E$45*100,"")</f>
        <v>0.47186556075326447</v>
      </c>
      <c r="F35" s="112">
        <f>IFERROR('APPENDIX 13'!F35/'APPENDIX 13'!F$45*100,"")</f>
        <v>7.6517760439661769E-2</v>
      </c>
      <c r="G35" s="112">
        <f>IFERROR('APPENDIX 13'!G35/'APPENDIX 13'!G$45*100,"")</f>
        <v>0.35295879495443327</v>
      </c>
      <c r="H35" s="112">
        <f>IFERROR('APPENDIX 13'!H35/'APPENDIX 13'!H$45*100,"")</f>
        <v>0.55440895102346577</v>
      </c>
      <c r="I35" s="112">
        <f>IFERROR('APPENDIX 13'!I35/'APPENDIX 13'!I$45*100,"")</f>
        <v>1.4415616071331612</v>
      </c>
      <c r="J35" s="112">
        <f>IFERROR('APPENDIX 13'!J35/'APPENDIX 13'!J$45*100,"")</f>
        <v>0.97840590186926013</v>
      </c>
      <c r="K35" s="112">
        <f>IFERROR('APPENDIX 13'!K35/'APPENDIX 13'!K$45*100,"")</f>
        <v>0.8909232402924252</v>
      </c>
      <c r="L35" s="112">
        <f>IFERROR('APPENDIX 13'!L35/'APPENDIX 13'!L$45*100,"")</f>
        <v>1.3192719993769386</v>
      </c>
      <c r="M35" s="112">
        <f>IFERROR('APPENDIX 13'!M35/'APPENDIX 13'!M$45*100,"")</f>
        <v>0.29669036914483549</v>
      </c>
      <c r="N35" s="112">
        <f>IFERROR('APPENDIX 13'!N35/'APPENDIX 13'!N$45*100,"")</f>
        <v>0.58127524248000262</v>
      </c>
      <c r="O35" s="112">
        <f>IFERROR('APPENDIX 13'!O35/'APPENDIX 13'!O$45*100,"")</f>
        <v>8.0291373885796258</v>
      </c>
      <c r="P35" s="112">
        <f>IFERROR('APPENDIX 13'!P35/'APPENDIX 13'!P$45*100,"")</f>
        <v>0.48137952320030269</v>
      </c>
      <c r="Q35" s="113">
        <f>IFERROR('APPENDIX 13'!Q35/'APPENDIX 13'!Q$45*100,"")</f>
        <v>3.2766426962767707</v>
      </c>
      <c r="R35" s="4"/>
    </row>
    <row r="36" spans="2:18" ht="25.5" customHeight="1" x14ac:dyDescent="0.35">
      <c r="B36" s="52" t="s">
        <v>141</v>
      </c>
      <c r="C36" s="112">
        <f>IFERROR('APPENDIX 13'!C36/'APPENDIX 13'!C$45*100,"")</f>
        <v>0</v>
      </c>
      <c r="D36" s="112">
        <f>IFERROR('APPENDIX 13'!D36/'APPENDIX 13'!D$45*100,"")</f>
        <v>1.3468935735594776</v>
      </c>
      <c r="E36" s="112">
        <f>IFERROR('APPENDIX 13'!E36/'APPENDIX 13'!E$45*100,"")</f>
        <v>0.92796021372734216</v>
      </c>
      <c r="F36" s="112">
        <f>IFERROR('APPENDIX 13'!F36/'APPENDIX 13'!F$45*100,"")</f>
        <v>0.85202661841799199</v>
      </c>
      <c r="G36" s="112">
        <f>IFERROR('APPENDIX 13'!G36/'APPENDIX 13'!G$45*100,"")</f>
        <v>1.1022435487443802</v>
      </c>
      <c r="H36" s="112">
        <f>IFERROR('APPENDIX 13'!H36/'APPENDIX 13'!H$45*100,"")</f>
        <v>0.33552418456803867</v>
      </c>
      <c r="I36" s="112">
        <f>IFERROR('APPENDIX 13'!I36/'APPENDIX 13'!I$45*100,"")</f>
        <v>2.3882760316156171</v>
      </c>
      <c r="J36" s="112">
        <f>IFERROR('APPENDIX 13'!J36/'APPENDIX 13'!J$45*100,"")</f>
        <v>0.97414983475632255</v>
      </c>
      <c r="K36" s="112">
        <f>IFERROR('APPENDIX 13'!K36/'APPENDIX 13'!K$45*100,"")</f>
        <v>0</v>
      </c>
      <c r="L36" s="112">
        <f>IFERROR('APPENDIX 13'!L36/'APPENDIX 13'!L$45*100,"")</f>
        <v>1.7419898115712977</v>
      </c>
      <c r="M36" s="112">
        <f>IFERROR('APPENDIX 13'!M36/'APPENDIX 13'!M$45*100,"")</f>
        <v>0.79728438378046873</v>
      </c>
      <c r="N36" s="112">
        <f>IFERROR('APPENDIX 13'!N36/'APPENDIX 13'!N$45*100,"")</f>
        <v>1.0918302089145249</v>
      </c>
      <c r="O36" s="112">
        <f>IFERROR('APPENDIX 13'!O36/'APPENDIX 13'!O$45*100,"")</f>
        <v>1.9770913198832007</v>
      </c>
      <c r="P36" s="112">
        <f>IFERROR('APPENDIX 13'!P36/'APPENDIX 13'!P$45*100,"")</f>
        <v>1.9701785065358524</v>
      </c>
      <c r="Q36" s="113">
        <f>IFERROR('APPENDIX 13'!Q36/'APPENDIX 13'!Q$45*100,"")</f>
        <v>1.5558435487611171</v>
      </c>
      <c r="R36" s="4"/>
    </row>
    <row r="37" spans="2:18" ht="25.5" customHeight="1" x14ac:dyDescent="0.35">
      <c r="B37" s="52" t="s">
        <v>152</v>
      </c>
      <c r="C37" s="112">
        <f>IFERROR('APPENDIX 13'!C37/'APPENDIX 13'!C$45*100,"")</f>
        <v>0</v>
      </c>
      <c r="D37" s="112">
        <f>IFERROR('APPENDIX 13'!D37/'APPENDIX 13'!D$45*100,"")</f>
        <v>1.7132123003365392</v>
      </c>
      <c r="E37" s="112">
        <f>IFERROR('APPENDIX 13'!E37/'APPENDIX 13'!E$45*100,"")</f>
        <v>4.2149041386876425</v>
      </c>
      <c r="F37" s="112">
        <f>IFERROR('APPENDIX 13'!F37/'APPENDIX 13'!F$45*100,"")</f>
        <v>4.0232578300360951</v>
      </c>
      <c r="G37" s="112">
        <f>IFERROR('APPENDIX 13'!G37/'APPENDIX 13'!G$45*100,"")</f>
        <v>4.4896558394354154</v>
      </c>
      <c r="H37" s="112">
        <f>IFERROR('APPENDIX 13'!H37/'APPENDIX 13'!H$45*100,"")</f>
        <v>1.2050841752546011</v>
      </c>
      <c r="I37" s="112">
        <f>IFERROR('APPENDIX 13'!I37/'APPENDIX 13'!I$45*100,"")</f>
        <v>3.8861193370002862</v>
      </c>
      <c r="J37" s="112">
        <f>IFERROR('APPENDIX 13'!J37/'APPENDIX 13'!J$45*100,"")</f>
        <v>5.1107821441916377</v>
      </c>
      <c r="K37" s="112">
        <f>IFERROR('APPENDIX 13'!K37/'APPENDIX 13'!K$45*100,"")</f>
        <v>6.3335567263066661</v>
      </c>
      <c r="L37" s="112">
        <f>IFERROR('APPENDIX 13'!L37/'APPENDIX 13'!L$45*100,"")</f>
        <v>0.70670982771581348</v>
      </c>
      <c r="M37" s="112">
        <f>IFERROR('APPENDIX 13'!M37/'APPENDIX 13'!M$45*100,"")</f>
        <v>0.91806824010552279</v>
      </c>
      <c r="N37" s="112">
        <f>IFERROR('APPENDIX 13'!N37/'APPENDIX 13'!N$45*100,"")</f>
        <v>1.6865016671103745</v>
      </c>
      <c r="O37" s="112">
        <f>IFERROR('APPENDIX 13'!O37/'APPENDIX 13'!O$45*100,"")</f>
        <v>2.336088070478012</v>
      </c>
      <c r="P37" s="112">
        <f>IFERROR('APPENDIX 13'!P37/'APPENDIX 13'!P$45*100,"")</f>
        <v>2.8773727918993028</v>
      </c>
      <c r="Q37" s="113">
        <f>IFERROR('APPENDIX 13'!Q37/'APPENDIX 13'!Q$45*100,"")</f>
        <v>3.1077699924837443</v>
      </c>
      <c r="R37" s="4"/>
    </row>
    <row r="38" spans="2:18" ht="25.5" customHeight="1" x14ac:dyDescent="0.35">
      <c r="B38" s="52" t="s">
        <v>38</v>
      </c>
      <c r="C38" s="112">
        <f>IFERROR('APPENDIX 13'!C38/'APPENDIX 13'!C$45*100,"")</f>
        <v>0</v>
      </c>
      <c r="D38" s="112">
        <f>IFERROR('APPENDIX 13'!D38/'APPENDIX 13'!D$45*100,"")</f>
        <v>0</v>
      </c>
      <c r="E38" s="112">
        <f>IFERROR('APPENDIX 13'!E38/'APPENDIX 13'!E$45*100,"")</f>
        <v>0</v>
      </c>
      <c r="F38" s="112">
        <f>IFERROR('APPENDIX 13'!F38/'APPENDIX 13'!F$45*100,"")</f>
        <v>0</v>
      </c>
      <c r="G38" s="112">
        <f>IFERROR('APPENDIX 13'!G38/'APPENDIX 13'!G$45*100,"")</f>
        <v>0</v>
      </c>
      <c r="H38" s="112">
        <f>IFERROR('APPENDIX 13'!H38/'APPENDIX 13'!H$45*100,"")</f>
        <v>0</v>
      </c>
      <c r="I38" s="112">
        <f>IFERROR('APPENDIX 13'!I38/'APPENDIX 13'!I$45*100,"")</f>
        <v>0</v>
      </c>
      <c r="J38" s="112">
        <f>IFERROR('APPENDIX 13'!J38/'APPENDIX 13'!J$45*100,"")</f>
        <v>0</v>
      </c>
      <c r="K38" s="112">
        <f>IFERROR('APPENDIX 13'!K38/'APPENDIX 13'!K$45*100,"")</f>
        <v>0</v>
      </c>
      <c r="L38" s="112">
        <f>IFERROR('APPENDIX 13'!L38/'APPENDIX 13'!L$45*100,"")</f>
        <v>0</v>
      </c>
      <c r="M38" s="112">
        <f>IFERROR('APPENDIX 13'!M38/'APPENDIX 13'!M$45*100,"")</f>
        <v>0</v>
      </c>
      <c r="N38" s="112">
        <f>IFERROR('APPENDIX 13'!N38/'APPENDIX 13'!N$45*100,"")</f>
        <v>0</v>
      </c>
      <c r="O38" s="112">
        <f>IFERROR('APPENDIX 13'!O38/'APPENDIX 13'!O$45*100,"")</f>
        <v>0</v>
      </c>
      <c r="P38" s="112">
        <f>IFERROR('APPENDIX 13'!P38/'APPENDIX 13'!P$45*100,"")</f>
        <v>0</v>
      </c>
      <c r="Q38" s="113">
        <f>IFERROR('APPENDIX 13'!Q38/'APPENDIX 13'!Q$45*100,"")</f>
        <v>0</v>
      </c>
      <c r="R38" s="4"/>
    </row>
    <row r="39" spans="2:18" ht="25.5" customHeight="1" x14ac:dyDescent="0.35">
      <c r="B39" s="52" t="s">
        <v>39</v>
      </c>
      <c r="C39" s="112">
        <f>IFERROR('APPENDIX 13'!C39/'APPENDIX 13'!C$45*100,"")</f>
        <v>0</v>
      </c>
      <c r="D39" s="112">
        <f>IFERROR('APPENDIX 13'!D39/'APPENDIX 13'!D$45*100,"")</f>
        <v>2.0099174957291317</v>
      </c>
      <c r="E39" s="112">
        <f>IFERROR('APPENDIX 13'!E39/'APPENDIX 13'!E$45*100,"")</f>
        <v>3.3109730535402249</v>
      </c>
      <c r="F39" s="112">
        <f>IFERROR('APPENDIX 13'!F39/'APPENDIX 13'!F$45*100,"")</f>
        <v>2.5893568142927861</v>
      </c>
      <c r="G39" s="112">
        <f>IFERROR('APPENDIX 13'!G39/'APPENDIX 13'!G$45*100,"")</f>
        <v>0.69874172825947911</v>
      </c>
      <c r="H39" s="112">
        <f>IFERROR('APPENDIX 13'!H39/'APPENDIX 13'!H$45*100,"")</f>
        <v>3.9840254297341624</v>
      </c>
      <c r="I39" s="112">
        <f>IFERROR('APPENDIX 13'!I39/'APPENDIX 13'!I$45*100,"")</f>
        <v>0.73679960850093074</v>
      </c>
      <c r="J39" s="112">
        <f>IFERROR('APPENDIX 13'!J39/'APPENDIX 13'!J$45*100,"")</f>
        <v>0.70620190183424392</v>
      </c>
      <c r="K39" s="112">
        <f>IFERROR('APPENDIX 13'!K39/'APPENDIX 13'!K$45*100,"")</f>
        <v>0</v>
      </c>
      <c r="L39" s="112">
        <f>IFERROR('APPENDIX 13'!L39/'APPENDIX 13'!L$45*100,"")</f>
        <v>0.51518733361187496</v>
      </c>
      <c r="M39" s="112">
        <f>IFERROR('APPENDIX 13'!M39/'APPENDIX 13'!M$45*100,"")</f>
        <v>2.5476334235052303</v>
      </c>
      <c r="N39" s="112">
        <f>IFERROR('APPENDIX 13'!N39/'APPENDIX 13'!N$45*100,"")</f>
        <v>2.6672220868522865</v>
      </c>
      <c r="O39" s="112">
        <f>IFERROR('APPENDIX 13'!O39/'APPENDIX 13'!O$45*100,"")</f>
        <v>3.5912793278918068E-2</v>
      </c>
      <c r="P39" s="112">
        <f>IFERROR('APPENDIX 13'!P39/'APPENDIX 13'!P$45*100,"")</f>
        <v>0.50273782085152996</v>
      </c>
      <c r="Q39" s="113">
        <f>IFERROR('APPENDIX 13'!Q39/'APPENDIX 13'!Q$45*100,"")</f>
        <v>0.90204776315340951</v>
      </c>
      <c r="R39" s="4"/>
    </row>
    <row r="40" spans="2:18" ht="25.5" customHeight="1" x14ac:dyDescent="0.35">
      <c r="B40" s="52" t="s">
        <v>40</v>
      </c>
      <c r="C40" s="112">
        <f>IFERROR('APPENDIX 13'!C40/'APPENDIX 13'!C$45*100,"")</f>
        <v>0</v>
      </c>
      <c r="D40" s="112">
        <f>IFERROR('APPENDIX 13'!D40/'APPENDIX 13'!D$45*100,"")</f>
        <v>0.99363659790622783</v>
      </c>
      <c r="E40" s="112">
        <f>IFERROR('APPENDIX 13'!E40/'APPENDIX 13'!E$45*100,"")</f>
        <v>1.9764101628876702</v>
      </c>
      <c r="F40" s="112">
        <f>IFERROR('APPENDIX 13'!F40/'APPENDIX 13'!F$45*100,"")</f>
        <v>0.92597250031995393</v>
      </c>
      <c r="G40" s="112">
        <f>IFERROR('APPENDIX 13'!G40/'APPENDIX 13'!G$45*100,"")</f>
        <v>0.50933018011412734</v>
      </c>
      <c r="H40" s="112">
        <f>IFERROR('APPENDIX 13'!H40/'APPENDIX 13'!H$45*100,"")</f>
        <v>0.67212396995404022</v>
      </c>
      <c r="I40" s="112">
        <f>IFERROR('APPENDIX 13'!I40/'APPENDIX 13'!I$45*100,"")</f>
        <v>2.474698203839707</v>
      </c>
      <c r="J40" s="112">
        <f>IFERROR('APPENDIX 13'!J40/'APPENDIX 13'!J$45*100,"")</f>
        <v>2.1336948744281665</v>
      </c>
      <c r="K40" s="112">
        <f>IFERROR('APPENDIX 13'!K40/'APPENDIX 13'!K$45*100,"")</f>
        <v>0</v>
      </c>
      <c r="L40" s="112">
        <f>IFERROR('APPENDIX 13'!L40/'APPENDIX 13'!L$45*100,"")</f>
        <v>2.2860496667611874</v>
      </c>
      <c r="M40" s="112">
        <f>IFERROR('APPENDIX 13'!M40/'APPENDIX 13'!M$45*100,"")</f>
        <v>1.283245934737099</v>
      </c>
      <c r="N40" s="112">
        <f>IFERROR('APPENDIX 13'!N40/'APPENDIX 13'!N$45*100,"")</f>
        <v>1.9316972232750518</v>
      </c>
      <c r="O40" s="112">
        <f>IFERROR('APPENDIX 13'!O40/'APPENDIX 13'!O$45*100,"")</f>
        <v>1.6782894090878044</v>
      </c>
      <c r="P40" s="112">
        <f>IFERROR('APPENDIX 13'!P40/'APPENDIX 13'!P$45*100,"")</f>
        <v>0.13817704440510978</v>
      </c>
      <c r="Q40" s="113">
        <f>IFERROR('APPENDIX 13'!Q40/'APPENDIX 13'!Q$45*100,"")</f>
        <v>1.6332463086348588</v>
      </c>
      <c r="R40" s="4"/>
    </row>
    <row r="41" spans="2:18" ht="25.5" customHeight="1" x14ac:dyDescent="0.35">
      <c r="B41" s="52" t="s">
        <v>41</v>
      </c>
      <c r="C41" s="112">
        <f>IFERROR('APPENDIX 13'!C41/'APPENDIX 13'!C$45*100,"")</f>
        <v>0</v>
      </c>
      <c r="D41" s="112">
        <f>IFERROR('APPENDIX 13'!D41/'APPENDIX 13'!D$45*100,"")</f>
        <v>1.4814915281423242</v>
      </c>
      <c r="E41" s="112">
        <f>IFERROR('APPENDIX 13'!E41/'APPENDIX 13'!E$45*100,"")</f>
        <v>0.17130073285974731</v>
      </c>
      <c r="F41" s="112">
        <f>IFERROR('APPENDIX 13'!F41/'APPENDIX 13'!F$45*100,"")</f>
        <v>0.31013006094739781</v>
      </c>
      <c r="G41" s="112">
        <f>IFERROR('APPENDIX 13'!G41/'APPENDIX 13'!G$45*100,"")</f>
        <v>1.0486117827648282</v>
      </c>
      <c r="H41" s="112">
        <f>IFERROR('APPENDIX 13'!H41/'APPENDIX 13'!H$45*100,"")</f>
        <v>0.38139539592233401</v>
      </c>
      <c r="I41" s="112">
        <f>IFERROR('APPENDIX 13'!I41/'APPENDIX 13'!I$45*100,"")</f>
        <v>2.9200497651454791</v>
      </c>
      <c r="J41" s="112">
        <f>IFERROR('APPENDIX 13'!J41/'APPENDIX 13'!J$45*100,"")</f>
        <v>3.000463963148333</v>
      </c>
      <c r="K41" s="112">
        <f>IFERROR('APPENDIX 13'!K41/'APPENDIX 13'!K$45*100,"")</f>
        <v>0</v>
      </c>
      <c r="L41" s="112">
        <f>IFERROR('APPENDIX 13'!L41/'APPENDIX 13'!L$45*100,"")</f>
        <v>0.77534123146683165</v>
      </c>
      <c r="M41" s="112">
        <f>IFERROR('APPENDIX 13'!M41/'APPENDIX 13'!M$45*100,"")</f>
        <v>0.17088815885044831</v>
      </c>
      <c r="N41" s="112">
        <f>IFERROR('APPENDIX 13'!N41/'APPENDIX 13'!N$45*100,"")</f>
        <v>0.86078797869646329</v>
      </c>
      <c r="O41" s="112">
        <f>IFERROR('APPENDIX 13'!O41/'APPENDIX 13'!O$45*100,"")</f>
        <v>0</v>
      </c>
      <c r="P41" s="112">
        <f>IFERROR('APPENDIX 13'!P41/'APPENDIX 13'!P$45*100,"")</f>
        <v>2.1637306711554651</v>
      </c>
      <c r="Q41" s="113">
        <f>IFERROR('APPENDIX 13'!Q41/'APPENDIX 13'!Q$45*100,"")</f>
        <v>1.1436861387677835</v>
      </c>
      <c r="R41" s="4"/>
    </row>
    <row r="42" spans="2:18" ht="25.5" customHeight="1" x14ac:dyDescent="0.35">
      <c r="B42" s="52" t="s">
        <v>42</v>
      </c>
      <c r="C42" s="112">
        <f>IFERROR('APPENDIX 13'!C42/'APPENDIX 13'!C$45*100,"")</f>
        <v>0</v>
      </c>
      <c r="D42" s="112">
        <f>IFERROR('APPENDIX 13'!D42/'APPENDIX 13'!D$45*100,"")</f>
        <v>6.869950365345729E-3</v>
      </c>
      <c r="E42" s="112">
        <f>IFERROR('APPENDIX 13'!E42/'APPENDIX 13'!E$45*100,"")</f>
        <v>3.5498879692060122E-2</v>
      </c>
      <c r="F42" s="112">
        <f>IFERROR('APPENDIX 13'!F42/'APPENDIX 13'!F$45*100,"")</f>
        <v>1.7277075210738763E-2</v>
      </c>
      <c r="G42" s="112">
        <f>IFERROR('APPENDIX 13'!G42/'APPENDIX 13'!G$45*100,"")</f>
        <v>5.3600566581076314E-2</v>
      </c>
      <c r="H42" s="112">
        <f>IFERROR('APPENDIX 13'!H42/'APPENDIX 13'!H$45*100,"")</f>
        <v>4.6377376445101336E-2</v>
      </c>
      <c r="I42" s="112">
        <f>IFERROR('APPENDIX 13'!I42/'APPENDIX 13'!I$45*100,"")</f>
        <v>1.8633625159353966</v>
      </c>
      <c r="J42" s="112">
        <f>IFERROR('APPENDIX 13'!J42/'APPENDIX 13'!J$45*100,"")</f>
        <v>1.0420338172464363</v>
      </c>
      <c r="K42" s="112">
        <f>IFERROR('APPENDIX 13'!K42/'APPENDIX 13'!K$45*100,"")</f>
        <v>1.1121554703572161</v>
      </c>
      <c r="L42" s="112">
        <f>IFERROR('APPENDIX 13'!L42/'APPENDIX 13'!L$45*100,"")</f>
        <v>0.23222801632868031</v>
      </c>
      <c r="M42" s="112">
        <f>IFERROR('APPENDIX 13'!M42/'APPENDIX 13'!M$45*100,"")</f>
        <v>6.3363321960158495E-2</v>
      </c>
      <c r="N42" s="112">
        <f>IFERROR('APPENDIX 13'!N42/'APPENDIX 13'!N$45*100,"")</f>
        <v>1.5234911990571042E-2</v>
      </c>
      <c r="O42" s="112">
        <f>IFERROR('APPENDIX 13'!O42/'APPENDIX 13'!O$45*100,"")</f>
        <v>0.11038870484842275</v>
      </c>
      <c r="P42" s="112">
        <f>IFERROR('APPENDIX 13'!P42/'APPENDIX 13'!P$45*100,"")</f>
        <v>3.0058070390406449E-2</v>
      </c>
      <c r="Q42" s="113">
        <f>IFERROR('APPENDIX 13'!Q42/'APPENDIX 13'!Q$45*100,"")</f>
        <v>0.53945988433495806</v>
      </c>
      <c r="R42" s="4"/>
    </row>
    <row r="43" spans="2:18" ht="25.5" customHeight="1" x14ac:dyDescent="0.35">
      <c r="B43" s="52" t="s">
        <v>43</v>
      </c>
      <c r="C43" s="112">
        <f>IFERROR('APPENDIX 13'!C43/'APPENDIX 13'!C$45*100,"")</f>
        <v>1.8606269920414455</v>
      </c>
      <c r="D43" s="112">
        <f>IFERROR('APPENDIX 13'!D43/'APPENDIX 13'!D$45*100,"")</f>
        <v>6.2033293017830617</v>
      </c>
      <c r="E43" s="112">
        <f>IFERROR('APPENDIX 13'!E43/'APPENDIX 13'!E$45*100,"")</f>
        <v>9.9544822927114893</v>
      </c>
      <c r="F43" s="112">
        <f>IFERROR('APPENDIX 13'!F43/'APPENDIX 13'!F$45*100,"")</f>
        <v>6.4527470243409057</v>
      </c>
      <c r="G43" s="112">
        <f>IFERROR('APPENDIX 13'!G43/'APPENDIX 13'!G$45*100,"")</f>
        <v>3.2919421313557073</v>
      </c>
      <c r="H43" s="112">
        <f>IFERROR('APPENDIX 13'!H43/'APPENDIX 13'!H$45*100,"")</f>
        <v>3.4839343200178168</v>
      </c>
      <c r="I43" s="112">
        <f>IFERROR('APPENDIX 13'!I43/'APPENDIX 13'!I$45*100,"")</f>
        <v>4.4931853788303444</v>
      </c>
      <c r="J43" s="112">
        <f>IFERROR('APPENDIX 13'!J43/'APPENDIX 13'!J$45*100,"")</f>
        <v>5.6823736852265752</v>
      </c>
      <c r="K43" s="112">
        <f>IFERROR('APPENDIX 13'!K43/'APPENDIX 13'!K$45*100,"")</f>
        <v>0</v>
      </c>
      <c r="L43" s="112">
        <f>IFERROR('APPENDIX 13'!L43/'APPENDIX 13'!L$45*100,"")</f>
        <v>3.7867753524190313</v>
      </c>
      <c r="M43" s="112">
        <f>IFERROR('APPENDIX 13'!M43/'APPENDIX 13'!M$45*100,"")</f>
        <v>6.5625807228648361</v>
      </c>
      <c r="N43" s="112">
        <f>IFERROR('APPENDIX 13'!N43/'APPENDIX 13'!N$45*100,"")</f>
        <v>3.4607663160731259</v>
      </c>
      <c r="O43" s="112">
        <f>IFERROR('APPENDIX 13'!O43/'APPENDIX 13'!O$45*100,"")</f>
        <v>14.510026944378037</v>
      </c>
      <c r="P43" s="112">
        <f>IFERROR('APPENDIX 13'!P43/'APPENDIX 13'!P$45*100,"")</f>
        <v>2.5978185142068235</v>
      </c>
      <c r="Q43" s="113">
        <f>IFERROR('APPENDIX 13'!Q43/'APPENDIX 13'!Q$45*100,"")</f>
        <v>8.105803414676128</v>
      </c>
      <c r="R43" s="4"/>
    </row>
    <row r="44" spans="2:18" ht="25.5" customHeight="1" x14ac:dyDescent="0.35">
      <c r="B44" s="52" t="s">
        <v>44</v>
      </c>
      <c r="C44" s="112">
        <f>IFERROR('APPENDIX 13'!C44/'APPENDIX 13'!C$45*100,"")</f>
        <v>0</v>
      </c>
      <c r="D44" s="112">
        <f>IFERROR('APPENDIX 13'!D44/'APPENDIX 13'!D$45*100,"")</f>
        <v>0</v>
      </c>
      <c r="E44" s="112">
        <f>IFERROR('APPENDIX 13'!E44/'APPENDIX 13'!E$45*100,"")</f>
        <v>0</v>
      </c>
      <c r="F44" s="112">
        <f>IFERROR('APPENDIX 13'!F44/'APPENDIX 13'!F$45*100,"")</f>
        <v>0</v>
      </c>
      <c r="G44" s="112">
        <f>IFERROR('APPENDIX 13'!G44/'APPENDIX 13'!G$45*100,"")</f>
        <v>0</v>
      </c>
      <c r="H44" s="112">
        <f>IFERROR('APPENDIX 13'!H44/'APPENDIX 13'!H$45*100,"")</f>
        <v>0</v>
      </c>
      <c r="I44" s="112">
        <f>IFERROR('APPENDIX 13'!I44/'APPENDIX 13'!I$45*100,"")</f>
        <v>0</v>
      </c>
      <c r="J44" s="112">
        <f>IFERROR('APPENDIX 13'!J44/'APPENDIX 13'!J$45*100,"")</f>
        <v>0</v>
      </c>
      <c r="K44" s="112">
        <f>IFERROR('APPENDIX 13'!K44/'APPENDIX 13'!K$45*100,"")</f>
        <v>0</v>
      </c>
      <c r="L44" s="112">
        <f>IFERROR('APPENDIX 13'!L44/'APPENDIX 13'!L$45*100,"")</f>
        <v>0</v>
      </c>
      <c r="M44" s="112">
        <f>IFERROR('APPENDIX 13'!M44/'APPENDIX 13'!M$45*100,"")</f>
        <v>0</v>
      </c>
      <c r="N44" s="112">
        <f>IFERROR('APPENDIX 13'!N44/'APPENDIX 13'!N$45*100,"")</f>
        <v>0</v>
      </c>
      <c r="O44" s="112">
        <f>IFERROR('APPENDIX 13'!O44/'APPENDIX 13'!O$45*100,"")</f>
        <v>0</v>
      </c>
      <c r="P44" s="112">
        <f>IFERROR('APPENDIX 13'!P44/'APPENDIX 13'!P$45*100,"")</f>
        <v>0</v>
      </c>
      <c r="Q44" s="113">
        <f>IFERROR('APPENDIX 13'!Q44/'APPENDIX 13'!Q$45*100,"")</f>
        <v>0</v>
      </c>
      <c r="R44" s="4"/>
    </row>
    <row r="45" spans="2:18" ht="25.5" customHeight="1" x14ac:dyDescent="0.35">
      <c r="B45" s="114" t="s">
        <v>45</v>
      </c>
      <c r="C45" s="115">
        <f t="shared" ref="C45:Q45" si="0">SUM(C7:C44)</f>
        <v>99.999999999999986</v>
      </c>
      <c r="D45" s="115">
        <f t="shared" si="0"/>
        <v>100</v>
      </c>
      <c r="E45" s="115">
        <f t="shared" si="0"/>
        <v>100.00000000000001</v>
      </c>
      <c r="F45" s="115">
        <f t="shared" si="0"/>
        <v>100.00000000000003</v>
      </c>
      <c r="G45" s="115">
        <f t="shared" si="0"/>
        <v>100.00000000000001</v>
      </c>
      <c r="H45" s="115">
        <f t="shared" si="0"/>
        <v>100.00000000000001</v>
      </c>
      <c r="I45" s="115">
        <f t="shared" si="0"/>
        <v>100</v>
      </c>
      <c r="J45" s="115">
        <f t="shared" si="0"/>
        <v>100</v>
      </c>
      <c r="K45" s="115">
        <f t="shared" si="0"/>
        <v>99.999999999999986</v>
      </c>
      <c r="L45" s="115">
        <f t="shared" si="0"/>
        <v>99.999999999999972</v>
      </c>
      <c r="M45" s="115">
        <f t="shared" si="0"/>
        <v>100</v>
      </c>
      <c r="N45" s="115">
        <f t="shared" si="0"/>
        <v>99.999999999999986</v>
      </c>
      <c r="O45" s="115">
        <f t="shared" si="0"/>
        <v>100.00000000000001</v>
      </c>
      <c r="P45" s="115">
        <f t="shared" si="0"/>
        <v>100.00000000000003</v>
      </c>
      <c r="Q45" s="115">
        <f t="shared" si="0"/>
        <v>99.999999999999957</v>
      </c>
      <c r="R45" s="4"/>
    </row>
    <row r="46" spans="2:18" ht="25.5" customHeight="1" x14ac:dyDescent="0.35">
      <c r="B46" s="277" t="s">
        <v>46</v>
      </c>
      <c r="C46" s="278"/>
      <c r="D46" s="278"/>
      <c r="E46" s="278"/>
      <c r="F46" s="278"/>
      <c r="G46" s="278"/>
      <c r="H46" s="278"/>
      <c r="I46" s="278"/>
      <c r="J46" s="278"/>
      <c r="K46" s="278"/>
      <c r="L46" s="278"/>
      <c r="M46" s="278"/>
      <c r="N46" s="278"/>
      <c r="O46" s="278"/>
      <c r="P46" s="278"/>
      <c r="Q46" s="279"/>
      <c r="R46" s="4"/>
    </row>
    <row r="47" spans="2:18" ht="25.5" customHeight="1" x14ac:dyDescent="0.35">
      <c r="B47" s="52" t="s">
        <v>47</v>
      </c>
      <c r="C47" s="116">
        <f>IFERROR('APPENDIX 13'!C47/'APPENDIX 13'!C$52*100,"")</f>
        <v>34.269962212723783</v>
      </c>
      <c r="D47" s="116">
        <f>IFERROR('APPENDIX 13'!D47/'APPENDIX 13'!D$52*100,"")</f>
        <v>18.453644687696293</v>
      </c>
      <c r="E47" s="116">
        <f>IFERROR('APPENDIX 13'!E47/'APPENDIX 13'!E$52*100,"")</f>
        <v>0.44037148656128916</v>
      </c>
      <c r="F47" s="116">
        <f>IFERROR('APPENDIX 13'!F47/'APPENDIX 13'!F$52*100,"")</f>
        <v>36.386804582073964</v>
      </c>
      <c r="G47" s="116">
        <f>IFERROR('APPENDIX 13'!G47/'APPENDIX 13'!G$52*100,"")</f>
        <v>21.635347742978976</v>
      </c>
      <c r="H47" s="116">
        <f>IFERROR('APPENDIX 13'!H47/'APPENDIX 13'!H$52*100,"")</f>
        <v>10.784799357451298</v>
      </c>
      <c r="I47" s="116">
        <f>IFERROR('APPENDIX 13'!I47/'APPENDIX 13'!I$52*100,"")</f>
        <v>0</v>
      </c>
      <c r="J47" s="116">
        <f>IFERROR('APPENDIX 13'!J47/'APPENDIX 13'!J$52*100,"")</f>
        <v>12.287074253396323</v>
      </c>
      <c r="K47" s="116" t="str">
        <f>IFERROR('APPENDIX 13'!K47/'APPENDIX 13'!K$52*100,"")</f>
        <v/>
      </c>
      <c r="L47" s="116">
        <f>IFERROR('APPENDIX 13'!L47/'APPENDIX 13'!L$52*100,"")</f>
        <v>0</v>
      </c>
      <c r="M47" s="116">
        <f>IFERROR('APPENDIX 13'!M47/'APPENDIX 13'!M$52*100,"")</f>
        <v>0</v>
      </c>
      <c r="N47" s="116">
        <f>IFERROR('APPENDIX 13'!N47/'APPENDIX 13'!N$52*100,"")</f>
        <v>94.083264891585685</v>
      </c>
      <c r="O47" s="116">
        <f>IFERROR('APPENDIX 13'!O47/'APPENDIX 13'!O$52*100,"")</f>
        <v>17.83342946381892</v>
      </c>
      <c r="P47" s="116">
        <f>IFERROR('APPENDIX 13'!P47/'APPENDIX 13'!P$52*100,"")</f>
        <v>4.2728473055057776</v>
      </c>
      <c r="Q47" s="117">
        <f>IFERROR('APPENDIX 13'!Q47/'APPENDIX 13'!Q$52*100,"")</f>
        <v>15.096243363338754</v>
      </c>
      <c r="R47" s="4"/>
    </row>
    <row r="48" spans="2:18" ht="25.5" customHeight="1" x14ac:dyDescent="0.35">
      <c r="B48" s="52" t="s">
        <v>78</v>
      </c>
      <c r="C48" s="116">
        <f>IFERROR('APPENDIX 13'!C48/'APPENDIX 13'!C$52*100,"")</f>
        <v>17.429226290032833</v>
      </c>
      <c r="D48" s="116">
        <f>IFERROR('APPENDIX 13'!D48/'APPENDIX 13'!D$52*100,"")</f>
        <v>13.959445433812057</v>
      </c>
      <c r="E48" s="116">
        <f>IFERROR('APPENDIX 13'!E48/'APPENDIX 13'!E$52*100,"")</f>
        <v>0</v>
      </c>
      <c r="F48" s="116">
        <f>IFERROR('APPENDIX 13'!F48/'APPENDIX 13'!F$52*100,"")</f>
        <v>33.709539772880589</v>
      </c>
      <c r="G48" s="116">
        <f>IFERROR('APPENDIX 13'!G48/'APPENDIX 13'!G$52*100,"")</f>
        <v>3.9747096015291867</v>
      </c>
      <c r="H48" s="116">
        <f>IFERROR('APPENDIX 13'!H48/'APPENDIX 13'!H$52*100,"")</f>
        <v>20.335248479217448</v>
      </c>
      <c r="I48" s="116">
        <f>IFERROR('APPENDIX 13'!I48/'APPENDIX 13'!I$52*100,"")</f>
        <v>0</v>
      </c>
      <c r="J48" s="116">
        <f>IFERROR('APPENDIX 13'!J48/'APPENDIX 13'!J$52*100,"")</f>
        <v>22.073267434737733</v>
      </c>
      <c r="K48" s="116" t="str">
        <f>IFERROR('APPENDIX 13'!K48/'APPENDIX 13'!K$52*100,"")</f>
        <v/>
      </c>
      <c r="L48" s="116">
        <f>IFERROR('APPENDIX 13'!L48/'APPENDIX 13'!L$52*100,"")</f>
        <v>12.022437313412855</v>
      </c>
      <c r="M48" s="116">
        <f>IFERROR('APPENDIX 13'!M48/'APPENDIX 13'!M$52*100,"")</f>
        <v>0</v>
      </c>
      <c r="N48" s="116">
        <f>IFERROR('APPENDIX 13'!N48/'APPENDIX 13'!N$52*100,"")</f>
        <v>0</v>
      </c>
      <c r="O48" s="116">
        <f>IFERROR('APPENDIX 13'!O48/'APPENDIX 13'!O$52*100,"")</f>
        <v>11.906979672953593</v>
      </c>
      <c r="P48" s="116">
        <f>IFERROR('APPENDIX 13'!P48/'APPENDIX 13'!P$52*100,"")</f>
        <v>5.3274550791864765</v>
      </c>
      <c r="Q48" s="117">
        <f>IFERROR('APPENDIX 13'!Q48/'APPENDIX 13'!Q$52*100,"")</f>
        <v>12.414444268070765</v>
      </c>
      <c r="R48" s="4"/>
    </row>
    <row r="49" spans="2:18" ht="25.5" customHeight="1" x14ac:dyDescent="0.35">
      <c r="B49" s="7" t="s">
        <v>250</v>
      </c>
      <c r="C49" s="116">
        <f>IFERROR('APPENDIX 13'!C49/'APPENDIX 13'!C$52*100,"")</f>
        <v>3.2955460571145387</v>
      </c>
      <c r="D49" s="116">
        <f>IFERROR('APPENDIX 13'!D49/'APPENDIX 13'!D$52*100,"")</f>
        <v>5.1673131952621425</v>
      </c>
      <c r="E49" s="116">
        <f>IFERROR('APPENDIX 13'!E49/'APPENDIX 13'!E$52*100,"")</f>
        <v>1.2036273926919108</v>
      </c>
      <c r="F49" s="116">
        <f>IFERROR('APPENDIX 13'!F49/'APPENDIX 13'!F$52*100,"")</f>
        <v>8.8012791037115754</v>
      </c>
      <c r="G49" s="116">
        <f>IFERROR('APPENDIX 13'!G49/'APPENDIX 13'!G$52*100,"")</f>
        <v>4.8169386854874281</v>
      </c>
      <c r="H49" s="116">
        <f>IFERROR('APPENDIX 13'!H49/'APPENDIX 13'!H$52*100,"")</f>
        <v>3.0926854114018814</v>
      </c>
      <c r="I49" s="116">
        <f>IFERROR('APPENDIX 13'!I49/'APPENDIX 13'!I$52*100,"")</f>
        <v>18.883323152107515</v>
      </c>
      <c r="J49" s="116">
        <f>IFERROR('APPENDIX 13'!J49/'APPENDIX 13'!J$52*100,"")</f>
        <v>2.6345103337165297</v>
      </c>
      <c r="K49" s="116" t="str">
        <f>IFERROR('APPENDIX 13'!K49/'APPENDIX 13'!K$52*100,"")</f>
        <v/>
      </c>
      <c r="L49" s="116">
        <f>IFERROR('APPENDIX 13'!L49/'APPENDIX 13'!L$52*100,"")</f>
        <v>4.355462736120594</v>
      </c>
      <c r="M49" s="116">
        <f>IFERROR('APPENDIX 13'!M49/'APPENDIX 13'!M$52*100,"")</f>
        <v>43.185537081024016</v>
      </c>
      <c r="N49" s="116">
        <f>IFERROR('APPENDIX 13'!N49/'APPENDIX 13'!N$52*100,"")</f>
        <v>0.4710174027716964</v>
      </c>
      <c r="O49" s="116">
        <f>IFERROR('APPENDIX 13'!O49/'APPENDIX 13'!O$52*100,"")</f>
        <v>2.9602692310410728</v>
      </c>
      <c r="P49" s="116">
        <f>IFERROR('APPENDIX 13'!P49/'APPENDIX 13'!P$52*100,"")</f>
        <v>1.1603017878803625</v>
      </c>
      <c r="Q49" s="117">
        <f>IFERROR('APPENDIX 13'!Q49/'APPENDIX 13'!Q$52*100,"")</f>
        <v>3.5453766046064712</v>
      </c>
      <c r="R49" s="4"/>
    </row>
    <row r="50" spans="2:18" ht="25.5" customHeight="1" x14ac:dyDescent="0.35">
      <c r="B50" s="52" t="s">
        <v>48</v>
      </c>
      <c r="C50" s="116">
        <f>IFERROR('APPENDIX 13'!C50/'APPENDIX 13'!C$52*100,"")</f>
        <v>39.702657498606207</v>
      </c>
      <c r="D50" s="116">
        <f>IFERROR('APPENDIX 13'!D50/'APPENDIX 13'!D$52*100,"")</f>
        <v>57.914646968370008</v>
      </c>
      <c r="E50" s="116">
        <f>IFERROR('APPENDIX 13'!E50/'APPENDIX 13'!E$52*100,"")</f>
        <v>98.310733884139381</v>
      </c>
      <c r="F50" s="116">
        <f>IFERROR('APPENDIX 13'!F50/'APPENDIX 13'!F$52*100,"")</f>
        <v>11.8561313599826</v>
      </c>
      <c r="G50" s="116">
        <f>IFERROR('APPENDIX 13'!G50/'APPENDIX 13'!G$52*100,"")</f>
        <v>42.28025290398471</v>
      </c>
      <c r="H50" s="116">
        <f>IFERROR('APPENDIX 13'!H50/'APPENDIX 13'!H$52*100,"")</f>
        <v>59.478852703546046</v>
      </c>
      <c r="I50" s="116">
        <f>IFERROR('APPENDIX 13'!I50/'APPENDIX 13'!I$52*100,"")</f>
        <v>76.125432702097328</v>
      </c>
      <c r="J50" s="116">
        <f>IFERROR('APPENDIX 13'!J50/'APPENDIX 13'!J$52*100,"")</f>
        <v>62.538074899515827</v>
      </c>
      <c r="K50" s="116" t="str">
        <f>IFERROR('APPENDIX 13'!K50/'APPENDIX 13'!K$52*100,"")</f>
        <v/>
      </c>
      <c r="L50" s="116">
        <f>IFERROR('APPENDIX 13'!L50/'APPENDIX 13'!L$52*100,"")</f>
        <v>77.017015408918695</v>
      </c>
      <c r="M50" s="116">
        <f>IFERROR('APPENDIX 13'!M50/'APPENDIX 13'!M$52*100,"")</f>
        <v>46.902876748482448</v>
      </c>
      <c r="N50" s="116">
        <f>IFERROR('APPENDIX 13'!N50/'APPENDIX 13'!N$52*100,"")</f>
        <v>2.7175476004798265</v>
      </c>
      <c r="O50" s="116">
        <f>IFERROR('APPENDIX 13'!O50/'APPENDIX 13'!O$52*100,"")</f>
        <v>67.209944911127678</v>
      </c>
      <c r="P50" s="116">
        <f>IFERROR('APPENDIX 13'!P50/'APPENDIX 13'!P$52*100,"")</f>
        <v>87.9862623506191</v>
      </c>
      <c r="Q50" s="117">
        <f>IFERROR('APPENDIX 13'!Q50/'APPENDIX 13'!Q$52*100,"")</f>
        <v>65.823565347495006</v>
      </c>
      <c r="R50" s="4"/>
    </row>
    <row r="51" spans="2:18" ht="25.5" customHeight="1" x14ac:dyDescent="0.35">
      <c r="B51" s="52" t="s">
        <v>251</v>
      </c>
      <c r="C51" s="116">
        <f>IFERROR('APPENDIX 13'!C51/'APPENDIX 13'!C$52*100,"")</f>
        <v>5.3026079415226413</v>
      </c>
      <c r="D51" s="116">
        <f>IFERROR('APPENDIX 13'!D51/'APPENDIX 13'!D$52*100,"")</f>
        <v>4.5049497148595012</v>
      </c>
      <c r="E51" s="116">
        <f>IFERROR('APPENDIX 13'!E51/'APPENDIX 13'!E$52*100,"")</f>
        <v>4.5267236607417431E-2</v>
      </c>
      <c r="F51" s="116">
        <f>IFERROR('APPENDIX 13'!F51/'APPENDIX 13'!F$52*100,"")</f>
        <v>9.2462451813512736</v>
      </c>
      <c r="G51" s="116">
        <f>IFERROR('APPENDIX 13'!G51/'APPENDIX 13'!G$52*100,"")</f>
        <v>27.292751066019704</v>
      </c>
      <c r="H51" s="116">
        <f>IFERROR('APPENDIX 13'!H51/'APPENDIX 13'!H$52*100,"")</f>
        <v>6.3084140483833204</v>
      </c>
      <c r="I51" s="116">
        <f>IFERROR('APPENDIX 13'!I51/'APPENDIX 13'!I$52*100,"")</f>
        <v>4.9912441457951537</v>
      </c>
      <c r="J51" s="116">
        <f>IFERROR('APPENDIX 13'!J51/'APPENDIX 13'!J$52*100,"")</f>
        <v>0.46707307863358311</v>
      </c>
      <c r="K51" s="116" t="str">
        <f>IFERROR('APPENDIX 13'!K51/'APPENDIX 13'!K$52*100,"")</f>
        <v/>
      </c>
      <c r="L51" s="116">
        <f>IFERROR('APPENDIX 13'!L51/'APPENDIX 13'!L$52*100,"")</f>
        <v>6.6050845415478534</v>
      </c>
      <c r="M51" s="116">
        <f>IFERROR('APPENDIX 13'!M51/'APPENDIX 13'!M$52*100,"")</f>
        <v>9.9115861704935337</v>
      </c>
      <c r="N51" s="116">
        <f>IFERROR('APPENDIX 13'!N51/'APPENDIX 13'!N$52*100,"")</f>
        <v>2.7281701051627962</v>
      </c>
      <c r="O51" s="116">
        <f>IFERROR('APPENDIX 13'!O51/'APPENDIX 13'!O$52*100,"")</f>
        <v>8.9376721058744682E-2</v>
      </c>
      <c r="P51" s="116">
        <f>IFERROR('APPENDIX 13'!P51/'APPENDIX 13'!P$52*100,"")</f>
        <v>1.2531334768082845</v>
      </c>
      <c r="Q51" s="117">
        <f>IFERROR('APPENDIX 13'!Q51/'APPENDIX 13'!Q$52*100,"")</f>
        <v>3.1203704164889996</v>
      </c>
      <c r="R51" s="4"/>
    </row>
    <row r="52" spans="2:18" ht="25.5" customHeight="1" x14ac:dyDescent="0.35">
      <c r="B52" s="114" t="s">
        <v>209</v>
      </c>
      <c r="C52" s="115">
        <f>SUM(C47:C51)</f>
        <v>100</v>
      </c>
      <c r="D52" s="115">
        <f t="shared" ref="D52:Q52" si="1">SUM(D47:D51)</f>
        <v>100</v>
      </c>
      <c r="E52" s="115">
        <f t="shared" si="1"/>
        <v>100</v>
      </c>
      <c r="F52" s="115">
        <f t="shared" si="1"/>
        <v>100</v>
      </c>
      <c r="G52" s="115">
        <f t="shared" si="1"/>
        <v>100.00000000000001</v>
      </c>
      <c r="H52" s="115">
        <f t="shared" si="1"/>
        <v>100</v>
      </c>
      <c r="I52" s="115">
        <f t="shared" si="1"/>
        <v>100</v>
      </c>
      <c r="J52" s="115">
        <f t="shared" si="1"/>
        <v>100</v>
      </c>
      <c r="K52" s="115">
        <f t="shared" si="1"/>
        <v>0</v>
      </c>
      <c r="L52" s="115">
        <f t="shared" si="1"/>
        <v>100</v>
      </c>
      <c r="M52" s="115">
        <f t="shared" si="1"/>
        <v>100</v>
      </c>
      <c r="N52" s="115">
        <f t="shared" si="1"/>
        <v>100</v>
      </c>
      <c r="O52" s="115">
        <f t="shared" si="1"/>
        <v>100.00000000000001</v>
      </c>
      <c r="P52" s="115">
        <f t="shared" si="1"/>
        <v>100</v>
      </c>
      <c r="Q52" s="115">
        <f t="shared" si="1"/>
        <v>99.999999999999986</v>
      </c>
    </row>
    <row r="53" spans="2:18" ht="18" customHeight="1" x14ac:dyDescent="0.35">
      <c r="B53" s="285" t="s">
        <v>210</v>
      </c>
      <c r="C53" s="285"/>
      <c r="D53" s="285"/>
      <c r="E53" s="285"/>
      <c r="F53" s="285"/>
      <c r="G53" s="285"/>
      <c r="H53" s="285"/>
      <c r="I53" s="285"/>
      <c r="J53" s="285"/>
      <c r="K53" s="285"/>
      <c r="L53" s="285"/>
      <c r="M53" s="285"/>
      <c r="N53" s="285"/>
      <c r="O53" s="285"/>
      <c r="P53" s="285"/>
      <c r="Q53" s="285"/>
    </row>
  </sheetData>
  <sheetProtection algorithmName="SHA-512" hashValue="zco5E5uZvEQMw2dyXf2/lvbNQvpvVgrUf78sfDixkdbDH1tPwOZeM3mJodnNXL6AbyAsIe3ykcewnS6oZ6Ep0A==" saltValue="Q0RG+o8e5nQwJwgnT5vVDg==" spinCount="100000" sheet="1" objects="1" scenarios="1"/>
  <sortState xmlns:xlrd2="http://schemas.microsoft.com/office/spreadsheetml/2017/richdata2" ref="B3:Q44">
    <sortCondition descending="1" ref="Q8:Q44"/>
  </sortState>
  <mergeCells count="20">
    <mergeCell ref="B6:Q6"/>
    <mergeCell ref="B46:Q46"/>
    <mergeCell ref="B53:Q53"/>
    <mergeCell ref="K4:K5"/>
    <mergeCell ref="L4:L5"/>
    <mergeCell ref="M4:M5"/>
    <mergeCell ref="N4:N5"/>
    <mergeCell ref="O4:O5"/>
    <mergeCell ref="P4:P5"/>
    <mergeCell ref="B3:Q3"/>
    <mergeCell ref="B4:B5"/>
    <mergeCell ref="C4:C5"/>
    <mergeCell ref="D4:D5"/>
    <mergeCell ref="E4:E5"/>
    <mergeCell ref="F4:F5"/>
    <mergeCell ref="G4:G5"/>
    <mergeCell ref="H4:H5"/>
    <mergeCell ref="I4:I5"/>
    <mergeCell ref="J4:J5"/>
    <mergeCell ref="Q4:Q5"/>
  </mergeCells>
  <pageMargins left="0.7" right="0.7" top="0.75" bottom="0.75" header="0.3" footer="0.3"/>
  <pageSetup paperSize="9" scale="4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92D050"/>
    <pageSetUpPr fitToPage="1"/>
  </sheetPr>
  <dimension ref="B1:Q55"/>
  <sheetViews>
    <sheetView showGridLines="0" topLeftCell="A25" zoomScale="80" zoomScaleNormal="80" workbookViewId="0">
      <selection activeCell="G35" sqref="G35"/>
    </sheetView>
  </sheetViews>
  <sheetFormatPr defaultColWidth="9.453125" defaultRowHeight="19.5" customHeight="1" x14ac:dyDescent="0.3"/>
  <cols>
    <col min="1" max="1" width="17" style="4" customWidth="1"/>
    <col min="2" max="2" width="45.453125" style="4" bestFit="1" customWidth="1"/>
    <col min="3" max="17" width="19.54296875" style="4" customWidth="1"/>
    <col min="18" max="18" width="11.54296875" style="4" customWidth="1"/>
    <col min="19" max="19" width="16.453125" style="4" customWidth="1"/>
    <col min="20" max="16384" width="9.453125" style="4"/>
  </cols>
  <sheetData>
    <row r="1" spans="2:17" ht="24.75" customHeight="1" x14ac:dyDescent="0.3"/>
    <row r="3" spans="2:17" ht="24.75" customHeight="1" x14ac:dyDescent="0.3">
      <c r="B3" s="286" t="s">
        <v>303</v>
      </c>
      <c r="C3" s="286"/>
      <c r="D3" s="286"/>
      <c r="E3" s="286"/>
      <c r="F3" s="286"/>
      <c r="G3" s="286"/>
      <c r="H3" s="286"/>
      <c r="I3" s="286"/>
      <c r="J3" s="286"/>
      <c r="K3" s="286"/>
      <c r="L3" s="286"/>
      <c r="M3" s="286"/>
      <c r="N3" s="286"/>
      <c r="O3" s="286"/>
      <c r="P3" s="286"/>
      <c r="Q3" s="286"/>
    </row>
    <row r="4" spans="2:17" ht="28" x14ac:dyDescent="0.3">
      <c r="B4" s="64" t="s">
        <v>0</v>
      </c>
      <c r="C4" s="66" t="s">
        <v>194</v>
      </c>
      <c r="D4" s="66" t="s">
        <v>195</v>
      </c>
      <c r="E4" s="66" t="s">
        <v>196</v>
      </c>
      <c r="F4" s="66" t="s">
        <v>197</v>
      </c>
      <c r="G4" s="66" t="s">
        <v>198</v>
      </c>
      <c r="H4" s="66" t="s">
        <v>199</v>
      </c>
      <c r="I4" s="66" t="s">
        <v>200</v>
      </c>
      <c r="J4" s="66" t="s">
        <v>201</v>
      </c>
      <c r="K4" s="66" t="s">
        <v>202</v>
      </c>
      <c r="L4" s="66" t="s">
        <v>203</v>
      </c>
      <c r="M4" s="66" t="s">
        <v>204</v>
      </c>
      <c r="N4" s="66" t="s">
        <v>205</v>
      </c>
      <c r="O4" s="66" t="s">
        <v>206</v>
      </c>
      <c r="P4" s="66" t="s">
        <v>207</v>
      </c>
      <c r="Q4" s="66" t="s">
        <v>208</v>
      </c>
    </row>
    <row r="5" spans="2:17" ht="28.5" customHeight="1" x14ac:dyDescent="0.3">
      <c r="B5" s="287" t="s">
        <v>16</v>
      </c>
      <c r="C5" s="287"/>
      <c r="D5" s="287"/>
      <c r="E5" s="287"/>
      <c r="F5" s="287"/>
      <c r="G5" s="287"/>
      <c r="H5" s="287"/>
      <c r="I5" s="287"/>
      <c r="J5" s="287"/>
      <c r="K5" s="287"/>
      <c r="L5" s="287"/>
      <c r="M5" s="287"/>
      <c r="N5" s="287"/>
      <c r="O5" s="287"/>
      <c r="P5" s="287"/>
      <c r="Q5" s="287"/>
    </row>
    <row r="6" spans="2:17" ht="28.5" customHeight="1" x14ac:dyDescent="0.3">
      <c r="B6" s="118" t="s">
        <v>17</v>
      </c>
      <c r="C6" s="68">
        <v>0</v>
      </c>
      <c r="D6" s="68">
        <v>0</v>
      </c>
      <c r="E6" s="68">
        <v>0</v>
      </c>
      <c r="F6" s="68">
        <v>0</v>
      </c>
      <c r="G6" s="68">
        <v>0</v>
      </c>
      <c r="H6" s="68">
        <v>0</v>
      </c>
      <c r="I6" s="68">
        <v>0</v>
      </c>
      <c r="J6" s="68">
        <v>0</v>
      </c>
      <c r="K6" s="68">
        <v>0</v>
      </c>
      <c r="L6" s="68">
        <v>2491</v>
      </c>
      <c r="M6" s="68">
        <v>0</v>
      </c>
      <c r="N6" s="68">
        <v>1294</v>
      </c>
      <c r="O6" s="68">
        <v>2677886</v>
      </c>
      <c r="P6" s="68">
        <v>0</v>
      </c>
      <c r="Q6" s="119">
        <v>2681671</v>
      </c>
    </row>
    <row r="7" spans="2:17" ht="28.5" customHeight="1" x14ac:dyDescent="0.3">
      <c r="B7" s="118" t="s">
        <v>18</v>
      </c>
      <c r="C7" s="68">
        <v>0</v>
      </c>
      <c r="D7" s="68">
        <v>-72</v>
      </c>
      <c r="E7" s="68">
        <v>1373</v>
      </c>
      <c r="F7" s="68">
        <v>-44</v>
      </c>
      <c r="G7" s="68">
        <v>20</v>
      </c>
      <c r="H7" s="68">
        <v>0</v>
      </c>
      <c r="I7" s="68">
        <v>60298</v>
      </c>
      <c r="J7" s="68">
        <v>317319</v>
      </c>
      <c r="K7" s="68">
        <v>0</v>
      </c>
      <c r="L7" s="68">
        <v>-25</v>
      </c>
      <c r="M7" s="68">
        <v>-109</v>
      </c>
      <c r="N7" s="68">
        <v>542</v>
      </c>
      <c r="O7" s="68">
        <v>0</v>
      </c>
      <c r="P7" s="68">
        <v>2362</v>
      </c>
      <c r="Q7" s="119">
        <v>381665</v>
      </c>
    </row>
    <row r="8" spans="2:17" ht="28.5" customHeight="1" x14ac:dyDescent="0.3">
      <c r="B8" s="118" t="s">
        <v>19</v>
      </c>
      <c r="C8" s="69">
        <v>2</v>
      </c>
      <c r="D8" s="69">
        <v>920</v>
      </c>
      <c r="E8" s="69">
        <v>9696</v>
      </c>
      <c r="F8" s="69">
        <v>19587</v>
      </c>
      <c r="G8" s="69">
        <v>25195</v>
      </c>
      <c r="H8" s="69">
        <v>2204</v>
      </c>
      <c r="I8" s="69">
        <v>160423</v>
      </c>
      <c r="J8" s="69">
        <v>53737</v>
      </c>
      <c r="K8" s="69">
        <v>0</v>
      </c>
      <c r="L8" s="69">
        <v>15205</v>
      </c>
      <c r="M8" s="69">
        <v>3209</v>
      </c>
      <c r="N8" s="69">
        <v>45413</v>
      </c>
      <c r="O8" s="69">
        <v>0</v>
      </c>
      <c r="P8" s="69">
        <v>0</v>
      </c>
      <c r="Q8" s="119">
        <v>335591</v>
      </c>
    </row>
    <row r="9" spans="2:17" ht="28.5" customHeight="1" x14ac:dyDescent="0.3">
      <c r="B9" s="118" t="s">
        <v>142</v>
      </c>
      <c r="C9" s="69">
        <v>10110</v>
      </c>
      <c r="D9" s="69">
        <v>18071</v>
      </c>
      <c r="E9" s="69">
        <v>21335</v>
      </c>
      <c r="F9" s="69">
        <v>17471</v>
      </c>
      <c r="G9" s="69">
        <v>0</v>
      </c>
      <c r="H9" s="69">
        <v>26004</v>
      </c>
      <c r="I9" s="69">
        <v>128701</v>
      </c>
      <c r="J9" s="69">
        <v>52662</v>
      </c>
      <c r="K9" s="69">
        <v>0</v>
      </c>
      <c r="L9" s="69">
        <v>170</v>
      </c>
      <c r="M9" s="69">
        <v>2339</v>
      </c>
      <c r="N9" s="69">
        <v>26480</v>
      </c>
      <c r="O9" s="69">
        <v>2734</v>
      </c>
      <c r="P9" s="69">
        <v>5938</v>
      </c>
      <c r="Q9" s="119">
        <v>312015</v>
      </c>
    </row>
    <row r="10" spans="2:17" ht="28.5" customHeight="1" x14ac:dyDescent="0.3">
      <c r="B10" s="118" t="s">
        <v>20</v>
      </c>
      <c r="C10" s="69">
        <v>0</v>
      </c>
      <c r="D10" s="69">
        <v>32463</v>
      </c>
      <c r="E10" s="69">
        <v>19552</v>
      </c>
      <c r="F10" s="69">
        <v>62442</v>
      </c>
      <c r="G10" s="69">
        <v>53896</v>
      </c>
      <c r="H10" s="69">
        <v>49144</v>
      </c>
      <c r="I10" s="69">
        <v>1112510</v>
      </c>
      <c r="J10" s="69">
        <v>1047637</v>
      </c>
      <c r="K10" s="69">
        <v>0</v>
      </c>
      <c r="L10" s="69">
        <v>64782</v>
      </c>
      <c r="M10" s="69">
        <v>99457</v>
      </c>
      <c r="N10" s="69">
        <v>145424</v>
      </c>
      <c r="O10" s="69">
        <v>1576396</v>
      </c>
      <c r="P10" s="69">
        <v>73427</v>
      </c>
      <c r="Q10" s="119">
        <v>4337131</v>
      </c>
    </row>
    <row r="11" spans="2:17" ht="28.5" customHeight="1" x14ac:dyDescent="0.3">
      <c r="B11" s="118" t="s">
        <v>137</v>
      </c>
      <c r="C11" s="69">
        <v>0</v>
      </c>
      <c r="D11" s="69">
        <v>17521</v>
      </c>
      <c r="E11" s="69">
        <v>16258</v>
      </c>
      <c r="F11" s="69">
        <v>57600</v>
      </c>
      <c r="G11" s="69">
        <v>11320</v>
      </c>
      <c r="H11" s="69">
        <v>29338</v>
      </c>
      <c r="I11" s="69">
        <v>919346</v>
      </c>
      <c r="J11" s="69">
        <v>654807</v>
      </c>
      <c r="K11" s="69">
        <v>0</v>
      </c>
      <c r="L11" s="69">
        <v>77823</v>
      </c>
      <c r="M11" s="69">
        <v>39381</v>
      </c>
      <c r="N11" s="69">
        <v>52192</v>
      </c>
      <c r="O11" s="69">
        <v>994959</v>
      </c>
      <c r="P11" s="69">
        <v>473973</v>
      </c>
      <c r="Q11" s="119">
        <v>3344516</v>
      </c>
    </row>
    <row r="12" spans="2:17" ht="28.5" customHeight="1" x14ac:dyDescent="0.3">
      <c r="B12" s="118" t="s">
        <v>21</v>
      </c>
      <c r="C12" s="69">
        <v>0</v>
      </c>
      <c r="D12" s="69">
        <v>30982</v>
      </c>
      <c r="E12" s="69">
        <v>14197</v>
      </c>
      <c r="F12" s="69">
        <v>133388</v>
      </c>
      <c r="G12" s="69">
        <v>128235</v>
      </c>
      <c r="H12" s="69">
        <v>12913</v>
      </c>
      <c r="I12" s="69">
        <v>1663349</v>
      </c>
      <c r="J12" s="69">
        <v>1281715</v>
      </c>
      <c r="K12" s="69">
        <v>0</v>
      </c>
      <c r="L12" s="69">
        <v>50051</v>
      </c>
      <c r="M12" s="69">
        <v>66539</v>
      </c>
      <c r="N12" s="69">
        <v>204414</v>
      </c>
      <c r="O12" s="69">
        <v>2692868</v>
      </c>
      <c r="P12" s="69">
        <v>46373</v>
      </c>
      <c r="Q12" s="119">
        <v>6325023</v>
      </c>
    </row>
    <row r="13" spans="2:17" ht="28.5" customHeight="1" x14ac:dyDescent="0.3">
      <c r="B13" s="118" t="s">
        <v>22</v>
      </c>
      <c r="C13" s="69">
        <v>4079</v>
      </c>
      <c r="D13" s="69">
        <v>-2397</v>
      </c>
      <c r="E13" s="69">
        <v>-38404</v>
      </c>
      <c r="F13" s="69">
        <v>3995</v>
      </c>
      <c r="G13" s="69">
        <v>1396</v>
      </c>
      <c r="H13" s="69">
        <v>12486</v>
      </c>
      <c r="I13" s="69">
        <v>198580</v>
      </c>
      <c r="J13" s="69">
        <v>54858</v>
      </c>
      <c r="K13" s="69">
        <v>0</v>
      </c>
      <c r="L13" s="69">
        <v>0</v>
      </c>
      <c r="M13" s="69">
        <v>41</v>
      </c>
      <c r="N13" s="69">
        <v>0</v>
      </c>
      <c r="O13" s="69">
        <v>0</v>
      </c>
      <c r="P13" s="69">
        <v>-19337</v>
      </c>
      <c r="Q13" s="119">
        <v>215298</v>
      </c>
    </row>
    <row r="14" spans="2:17" ht="28.5" customHeight="1" x14ac:dyDescent="0.3">
      <c r="B14" s="118" t="s">
        <v>23</v>
      </c>
      <c r="C14" s="69">
        <v>0</v>
      </c>
      <c r="D14" s="69">
        <v>0</v>
      </c>
      <c r="E14" s="69">
        <v>0</v>
      </c>
      <c r="F14" s="69">
        <v>0</v>
      </c>
      <c r="G14" s="69">
        <v>0</v>
      </c>
      <c r="H14" s="69">
        <v>0</v>
      </c>
      <c r="I14" s="69">
        <v>194829</v>
      </c>
      <c r="J14" s="69">
        <v>67966</v>
      </c>
      <c r="K14" s="69">
        <v>1726079</v>
      </c>
      <c r="L14" s="69">
        <v>0</v>
      </c>
      <c r="M14" s="69">
        <v>0</v>
      </c>
      <c r="N14" s="69">
        <v>0</v>
      </c>
      <c r="O14" s="69">
        <v>0</v>
      </c>
      <c r="P14" s="69">
        <v>0</v>
      </c>
      <c r="Q14" s="119">
        <v>1988874</v>
      </c>
    </row>
    <row r="15" spans="2:17" ht="28.5" customHeight="1" x14ac:dyDescent="0.3">
      <c r="B15" s="118" t="s">
        <v>24</v>
      </c>
      <c r="C15" s="69">
        <v>0</v>
      </c>
      <c r="D15" s="69">
        <v>4020</v>
      </c>
      <c r="E15" s="69">
        <v>4536</v>
      </c>
      <c r="F15" s="69">
        <v>7356</v>
      </c>
      <c r="G15" s="69">
        <v>10398</v>
      </c>
      <c r="H15" s="69">
        <v>12829</v>
      </c>
      <c r="I15" s="69">
        <v>506301</v>
      </c>
      <c r="J15" s="69">
        <v>312096</v>
      </c>
      <c r="K15" s="69">
        <v>25525</v>
      </c>
      <c r="L15" s="69">
        <v>64417</v>
      </c>
      <c r="M15" s="69">
        <v>21181</v>
      </c>
      <c r="N15" s="69">
        <v>89554</v>
      </c>
      <c r="O15" s="69">
        <v>0</v>
      </c>
      <c r="P15" s="69">
        <v>81</v>
      </c>
      <c r="Q15" s="119">
        <v>1058295</v>
      </c>
    </row>
    <row r="16" spans="2:17" ht="28.5" customHeight="1" x14ac:dyDescent="0.3">
      <c r="B16" s="118" t="s">
        <v>25</v>
      </c>
      <c r="C16" s="69">
        <v>0</v>
      </c>
      <c r="D16" s="69">
        <v>24957</v>
      </c>
      <c r="E16" s="69">
        <v>3958</v>
      </c>
      <c r="F16" s="69">
        <v>46684</v>
      </c>
      <c r="G16" s="69">
        <v>17148</v>
      </c>
      <c r="H16" s="69">
        <v>21780</v>
      </c>
      <c r="I16" s="69">
        <v>447337</v>
      </c>
      <c r="J16" s="69">
        <v>340740</v>
      </c>
      <c r="K16" s="69">
        <v>0</v>
      </c>
      <c r="L16" s="69">
        <v>32327</v>
      </c>
      <c r="M16" s="69">
        <v>25112</v>
      </c>
      <c r="N16" s="69">
        <v>42005</v>
      </c>
      <c r="O16" s="69">
        <v>454495</v>
      </c>
      <c r="P16" s="69">
        <v>-2197</v>
      </c>
      <c r="Q16" s="119">
        <v>1454346</v>
      </c>
    </row>
    <row r="17" spans="2:17" ht="28.5" customHeight="1" x14ac:dyDescent="0.3">
      <c r="B17" s="118" t="s">
        <v>26</v>
      </c>
      <c r="C17" s="69">
        <v>0</v>
      </c>
      <c r="D17" s="69">
        <v>37729</v>
      </c>
      <c r="E17" s="69">
        <v>37784</v>
      </c>
      <c r="F17" s="69">
        <v>82891</v>
      </c>
      <c r="G17" s="69">
        <v>11749</v>
      </c>
      <c r="H17" s="69">
        <v>30245</v>
      </c>
      <c r="I17" s="69">
        <v>582924</v>
      </c>
      <c r="J17" s="69">
        <v>440392</v>
      </c>
      <c r="K17" s="69">
        <v>5436</v>
      </c>
      <c r="L17" s="69">
        <v>12132</v>
      </c>
      <c r="M17" s="69">
        <v>160443</v>
      </c>
      <c r="N17" s="69">
        <v>320470</v>
      </c>
      <c r="O17" s="69">
        <v>358958</v>
      </c>
      <c r="P17" s="69">
        <v>6485</v>
      </c>
      <c r="Q17" s="119">
        <v>2087638</v>
      </c>
    </row>
    <row r="18" spans="2:17" ht="28.5" customHeight="1" x14ac:dyDescent="0.3">
      <c r="B18" s="118" t="s">
        <v>27</v>
      </c>
      <c r="C18" s="69">
        <v>0</v>
      </c>
      <c r="D18" s="69">
        <v>36918</v>
      </c>
      <c r="E18" s="69">
        <v>28270</v>
      </c>
      <c r="F18" s="69">
        <v>73437</v>
      </c>
      <c r="G18" s="69">
        <v>26637</v>
      </c>
      <c r="H18" s="69">
        <v>69860</v>
      </c>
      <c r="I18" s="69">
        <v>1114238</v>
      </c>
      <c r="J18" s="69">
        <v>1107784</v>
      </c>
      <c r="K18" s="69">
        <v>0</v>
      </c>
      <c r="L18" s="69">
        <v>3350</v>
      </c>
      <c r="M18" s="69">
        <v>40861</v>
      </c>
      <c r="N18" s="69">
        <v>129373</v>
      </c>
      <c r="O18" s="69">
        <v>0</v>
      </c>
      <c r="P18" s="69">
        <v>6606</v>
      </c>
      <c r="Q18" s="119">
        <v>2637334</v>
      </c>
    </row>
    <row r="19" spans="2:17" ht="28.5" customHeight="1" x14ac:dyDescent="0.3">
      <c r="B19" s="118" t="s">
        <v>28</v>
      </c>
      <c r="C19" s="69">
        <v>0</v>
      </c>
      <c r="D19" s="69">
        <v>29083</v>
      </c>
      <c r="E19" s="69">
        <v>23229</v>
      </c>
      <c r="F19" s="69">
        <v>51965</v>
      </c>
      <c r="G19" s="69">
        <v>-289</v>
      </c>
      <c r="H19" s="69">
        <v>7973</v>
      </c>
      <c r="I19" s="69">
        <v>465766</v>
      </c>
      <c r="J19" s="69">
        <v>290766</v>
      </c>
      <c r="K19" s="69">
        <v>0</v>
      </c>
      <c r="L19" s="69">
        <v>38277</v>
      </c>
      <c r="M19" s="69">
        <v>24732</v>
      </c>
      <c r="N19" s="69">
        <v>63810</v>
      </c>
      <c r="O19" s="69">
        <v>448503</v>
      </c>
      <c r="P19" s="69">
        <v>59382</v>
      </c>
      <c r="Q19" s="119">
        <v>1503198</v>
      </c>
    </row>
    <row r="20" spans="2:17" ht="28.5" customHeight="1" x14ac:dyDescent="0.3">
      <c r="B20" s="118" t="s">
        <v>29</v>
      </c>
      <c r="C20" s="69">
        <v>5017</v>
      </c>
      <c r="D20" s="69">
        <v>20994</v>
      </c>
      <c r="E20" s="69">
        <v>11002</v>
      </c>
      <c r="F20" s="69">
        <v>113583</v>
      </c>
      <c r="G20" s="69">
        <v>29938</v>
      </c>
      <c r="H20" s="69">
        <v>41512</v>
      </c>
      <c r="I20" s="69">
        <v>728904</v>
      </c>
      <c r="J20" s="69">
        <v>270712</v>
      </c>
      <c r="K20" s="69">
        <v>0</v>
      </c>
      <c r="L20" s="69">
        <v>51508</v>
      </c>
      <c r="M20" s="69">
        <v>84692</v>
      </c>
      <c r="N20" s="69">
        <v>105035</v>
      </c>
      <c r="O20" s="69">
        <v>87823</v>
      </c>
      <c r="P20" s="69">
        <v>967</v>
      </c>
      <c r="Q20" s="119">
        <v>1551687</v>
      </c>
    </row>
    <row r="21" spans="2:17" ht="28.5" customHeight="1" x14ac:dyDescent="0.3">
      <c r="B21" s="118" t="s">
        <v>30</v>
      </c>
      <c r="C21" s="69">
        <v>0</v>
      </c>
      <c r="D21" s="69">
        <v>13646</v>
      </c>
      <c r="E21" s="69">
        <v>39566</v>
      </c>
      <c r="F21" s="69">
        <v>57651</v>
      </c>
      <c r="G21" s="69">
        <v>2488</v>
      </c>
      <c r="H21" s="69">
        <v>43982</v>
      </c>
      <c r="I21" s="69">
        <v>202157</v>
      </c>
      <c r="J21" s="69">
        <v>143558</v>
      </c>
      <c r="K21" s="69">
        <v>0</v>
      </c>
      <c r="L21" s="69">
        <v>18132</v>
      </c>
      <c r="M21" s="69">
        <v>29173</v>
      </c>
      <c r="N21" s="69">
        <v>74307</v>
      </c>
      <c r="O21" s="69">
        <v>0</v>
      </c>
      <c r="P21" s="69">
        <v>671</v>
      </c>
      <c r="Q21" s="119">
        <v>625332</v>
      </c>
    </row>
    <row r="22" spans="2:17" ht="28.5" customHeight="1" x14ac:dyDescent="0.3">
      <c r="B22" s="118" t="s">
        <v>31</v>
      </c>
      <c r="C22" s="69">
        <v>0</v>
      </c>
      <c r="D22" s="69">
        <v>0</v>
      </c>
      <c r="E22" s="69">
        <v>0</v>
      </c>
      <c r="F22" s="69">
        <v>0</v>
      </c>
      <c r="G22" s="69">
        <v>0</v>
      </c>
      <c r="H22" s="69">
        <v>0</v>
      </c>
      <c r="I22" s="69">
        <v>0</v>
      </c>
      <c r="J22" s="69">
        <v>0</v>
      </c>
      <c r="K22" s="69">
        <v>0</v>
      </c>
      <c r="L22" s="69">
        <v>0</v>
      </c>
      <c r="M22" s="69">
        <v>0</v>
      </c>
      <c r="N22" s="69">
        <v>0</v>
      </c>
      <c r="O22" s="69">
        <v>0</v>
      </c>
      <c r="P22" s="69">
        <v>0</v>
      </c>
      <c r="Q22" s="119">
        <v>0</v>
      </c>
    </row>
    <row r="23" spans="2:17" ht="28.5" customHeight="1" x14ac:dyDescent="0.3">
      <c r="B23" s="118" t="s">
        <v>258</v>
      </c>
      <c r="C23" s="69">
        <v>0</v>
      </c>
      <c r="D23" s="69">
        <v>15853</v>
      </c>
      <c r="E23" s="69">
        <v>6239</v>
      </c>
      <c r="F23" s="69">
        <v>120521</v>
      </c>
      <c r="G23" s="69">
        <v>33684</v>
      </c>
      <c r="H23" s="69">
        <v>20284</v>
      </c>
      <c r="I23" s="69">
        <v>758013</v>
      </c>
      <c r="J23" s="69">
        <v>415744</v>
      </c>
      <c r="K23" s="69">
        <v>0</v>
      </c>
      <c r="L23" s="69">
        <v>126177</v>
      </c>
      <c r="M23" s="69">
        <v>60127</v>
      </c>
      <c r="N23" s="69">
        <v>79778</v>
      </c>
      <c r="O23" s="69">
        <v>0</v>
      </c>
      <c r="P23" s="69">
        <v>16990</v>
      </c>
      <c r="Q23" s="119">
        <v>1653410</v>
      </c>
    </row>
    <row r="24" spans="2:17" ht="28.5" customHeight="1" x14ac:dyDescent="0.3">
      <c r="B24" s="118" t="s">
        <v>259</v>
      </c>
      <c r="C24" s="69">
        <v>0</v>
      </c>
      <c r="D24" s="69">
        <v>0</v>
      </c>
      <c r="E24" s="69">
        <v>0</v>
      </c>
      <c r="F24" s="69">
        <v>0</v>
      </c>
      <c r="G24" s="69">
        <v>0</v>
      </c>
      <c r="H24" s="69">
        <v>0</v>
      </c>
      <c r="I24" s="69">
        <v>0</v>
      </c>
      <c r="J24" s="69">
        <v>0</v>
      </c>
      <c r="K24" s="69">
        <v>0</v>
      </c>
      <c r="L24" s="69">
        <v>0</v>
      </c>
      <c r="M24" s="69">
        <v>0</v>
      </c>
      <c r="N24" s="69">
        <v>0</v>
      </c>
      <c r="O24" s="69">
        <v>3929810</v>
      </c>
      <c r="P24" s="69">
        <v>0</v>
      </c>
      <c r="Q24" s="119">
        <v>3929810</v>
      </c>
    </row>
    <row r="25" spans="2:17" ht="28.5" customHeight="1" x14ac:dyDescent="0.3">
      <c r="B25" s="118" t="s">
        <v>33</v>
      </c>
      <c r="C25" s="69">
        <v>0</v>
      </c>
      <c r="D25" s="69">
        <v>10636</v>
      </c>
      <c r="E25" s="69">
        <v>5161</v>
      </c>
      <c r="F25" s="69">
        <v>46138</v>
      </c>
      <c r="G25" s="69">
        <v>23573</v>
      </c>
      <c r="H25" s="69">
        <v>78202</v>
      </c>
      <c r="I25" s="69">
        <v>166827</v>
      </c>
      <c r="J25" s="69">
        <v>360960</v>
      </c>
      <c r="K25" s="69">
        <v>0</v>
      </c>
      <c r="L25" s="69">
        <v>7615</v>
      </c>
      <c r="M25" s="69">
        <v>61498</v>
      </c>
      <c r="N25" s="69">
        <v>140812</v>
      </c>
      <c r="O25" s="69">
        <v>83485</v>
      </c>
      <c r="P25" s="69">
        <v>894</v>
      </c>
      <c r="Q25" s="119">
        <v>985801</v>
      </c>
    </row>
    <row r="26" spans="2:17" ht="28.5" customHeight="1" x14ac:dyDescent="0.3">
      <c r="B26" s="118" t="s">
        <v>34</v>
      </c>
      <c r="C26" s="69">
        <v>0</v>
      </c>
      <c r="D26" s="69">
        <v>4998</v>
      </c>
      <c r="E26" s="69">
        <v>1727</v>
      </c>
      <c r="F26" s="69">
        <v>5757</v>
      </c>
      <c r="G26" s="69">
        <v>5602</v>
      </c>
      <c r="H26" s="69">
        <v>293</v>
      </c>
      <c r="I26" s="69">
        <v>321906</v>
      </c>
      <c r="J26" s="69">
        <v>280860</v>
      </c>
      <c r="K26" s="69">
        <v>0</v>
      </c>
      <c r="L26" s="69">
        <v>210</v>
      </c>
      <c r="M26" s="69">
        <v>876</v>
      </c>
      <c r="N26" s="69">
        <v>5188</v>
      </c>
      <c r="O26" s="69">
        <v>0</v>
      </c>
      <c r="P26" s="69">
        <v>6529</v>
      </c>
      <c r="Q26" s="119">
        <v>633945</v>
      </c>
    </row>
    <row r="27" spans="2:17" ht="28.5" customHeight="1" x14ac:dyDescent="0.3">
      <c r="B27" s="118" t="s">
        <v>35</v>
      </c>
      <c r="C27" s="69">
        <v>0</v>
      </c>
      <c r="D27" s="69">
        <v>6692</v>
      </c>
      <c r="E27" s="69">
        <v>1451</v>
      </c>
      <c r="F27" s="69">
        <v>9366</v>
      </c>
      <c r="G27" s="69">
        <v>42479</v>
      </c>
      <c r="H27" s="69">
        <v>2415</v>
      </c>
      <c r="I27" s="69">
        <v>410929</v>
      </c>
      <c r="J27" s="69">
        <v>526531</v>
      </c>
      <c r="K27" s="69">
        <v>0</v>
      </c>
      <c r="L27" s="69">
        <v>1951</v>
      </c>
      <c r="M27" s="69">
        <v>5062</v>
      </c>
      <c r="N27" s="69">
        <v>32456</v>
      </c>
      <c r="O27" s="69">
        <v>1505195</v>
      </c>
      <c r="P27" s="69">
        <v>13213</v>
      </c>
      <c r="Q27" s="119">
        <v>2557739</v>
      </c>
    </row>
    <row r="28" spans="2:17" ht="28.5" customHeight="1" x14ac:dyDescent="0.3">
      <c r="B28" s="118" t="s">
        <v>36</v>
      </c>
      <c r="C28" s="69">
        <v>0</v>
      </c>
      <c r="D28" s="69">
        <v>46427</v>
      </c>
      <c r="E28" s="69">
        <v>22350</v>
      </c>
      <c r="F28" s="69">
        <v>37801</v>
      </c>
      <c r="G28" s="69">
        <v>17513</v>
      </c>
      <c r="H28" s="69">
        <v>61699</v>
      </c>
      <c r="I28" s="69">
        <v>197610</v>
      </c>
      <c r="J28" s="69">
        <v>158274</v>
      </c>
      <c r="K28" s="69">
        <v>0</v>
      </c>
      <c r="L28" s="69">
        <v>92</v>
      </c>
      <c r="M28" s="69">
        <v>15744</v>
      </c>
      <c r="N28" s="69">
        <v>97791</v>
      </c>
      <c r="O28" s="69">
        <v>0</v>
      </c>
      <c r="P28" s="69">
        <v>2837</v>
      </c>
      <c r="Q28" s="119">
        <v>658139</v>
      </c>
    </row>
    <row r="29" spans="2:17" ht="28.5" customHeight="1" x14ac:dyDescent="0.3">
      <c r="B29" s="118" t="s">
        <v>192</v>
      </c>
      <c r="C29" s="69">
        <v>0</v>
      </c>
      <c r="D29" s="69">
        <v>-26478</v>
      </c>
      <c r="E29" s="69">
        <v>3318</v>
      </c>
      <c r="F29" s="69">
        <v>-56837</v>
      </c>
      <c r="G29" s="69">
        <v>2260</v>
      </c>
      <c r="H29" s="69">
        <v>-4829</v>
      </c>
      <c r="I29" s="69">
        <v>260920</v>
      </c>
      <c r="J29" s="69">
        <v>140867</v>
      </c>
      <c r="K29" s="69">
        <v>0</v>
      </c>
      <c r="L29" s="69">
        <v>17996</v>
      </c>
      <c r="M29" s="69">
        <v>37215</v>
      </c>
      <c r="N29" s="69">
        <v>40244</v>
      </c>
      <c r="O29" s="69">
        <v>0</v>
      </c>
      <c r="P29" s="69">
        <v>102</v>
      </c>
      <c r="Q29" s="119">
        <v>414777</v>
      </c>
    </row>
    <row r="30" spans="2:17" ht="28.5" customHeight="1" x14ac:dyDescent="0.3">
      <c r="B30" s="118" t="s">
        <v>193</v>
      </c>
      <c r="C30" s="69">
        <v>16326</v>
      </c>
      <c r="D30" s="69">
        <v>16788</v>
      </c>
      <c r="E30" s="69">
        <v>3724</v>
      </c>
      <c r="F30" s="69">
        <v>2981</v>
      </c>
      <c r="G30" s="69">
        <v>13635</v>
      </c>
      <c r="H30" s="69">
        <v>1213</v>
      </c>
      <c r="I30" s="69">
        <v>135962</v>
      </c>
      <c r="J30" s="69">
        <v>58429</v>
      </c>
      <c r="K30" s="69">
        <v>0</v>
      </c>
      <c r="L30" s="69">
        <v>761</v>
      </c>
      <c r="M30" s="69">
        <v>1750</v>
      </c>
      <c r="N30" s="69">
        <v>10639</v>
      </c>
      <c r="O30" s="69">
        <v>0</v>
      </c>
      <c r="P30" s="69">
        <v>1924</v>
      </c>
      <c r="Q30" s="119">
        <v>264133</v>
      </c>
    </row>
    <row r="31" spans="2:17" ht="28.5" customHeight="1" x14ac:dyDescent="0.3">
      <c r="B31" s="118" t="s">
        <v>37</v>
      </c>
      <c r="C31" s="69">
        <v>0</v>
      </c>
      <c r="D31" s="69">
        <v>59760</v>
      </c>
      <c r="E31" s="69">
        <v>49820</v>
      </c>
      <c r="F31" s="69">
        <v>88134</v>
      </c>
      <c r="G31" s="69">
        <v>1044</v>
      </c>
      <c r="H31" s="69">
        <v>15867</v>
      </c>
      <c r="I31" s="69">
        <v>550497</v>
      </c>
      <c r="J31" s="69">
        <v>470804</v>
      </c>
      <c r="K31" s="69">
        <v>0</v>
      </c>
      <c r="L31" s="69">
        <v>3230</v>
      </c>
      <c r="M31" s="69">
        <v>57842</v>
      </c>
      <c r="N31" s="69">
        <v>102699</v>
      </c>
      <c r="O31" s="69">
        <v>0</v>
      </c>
      <c r="P31" s="69">
        <v>2399</v>
      </c>
      <c r="Q31" s="119">
        <v>1402094</v>
      </c>
    </row>
    <row r="32" spans="2:17" ht="28.5" customHeight="1" x14ac:dyDescent="0.3">
      <c r="B32" s="118" t="s">
        <v>139</v>
      </c>
      <c r="C32" s="69">
        <v>0</v>
      </c>
      <c r="D32" s="69">
        <v>2883</v>
      </c>
      <c r="E32" s="69">
        <v>1999</v>
      </c>
      <c r="F32" s="69">
        <v>15045</v>
      </c>
      <c r="G32" s="69">
        <v>5022</v>
      </c>
      <c r="H32" s="69">
        <v>0</v>
      </c>
      <c r="I32" s="69">
        <v>269423</v>
      </c>
      <c r="J32" s="69">
        <v>83777</v>
      </c>
      <c r="K32" s="69">
        <v>0</v>
      </c>
      <c r="L32" s="69">
        <v>4638</v>
      </c>
      <c r="M32" s="69">
        <v>8942</v>
      </c>
      <c r="N32" s="69">
        <v>14790</v>
      </c>
      <c r="O32" s="69">
        <v>191948</v>
      </c>
      <c r="P32" s="69">
        <v>15</v>
      </c>
      <c r="Q32" s="119">
        <v>598481</v>
      </c>
    </row>
    <row r="33" spans="2:17" ht="28.5" customHeight="1" x14ac:dyDescent="0.3">
      <c r="B33" s="118" t="s">
        <v>211</v>
      </c>
      <c r="C33" s="69">
        <v>0</v>
      </c>
      <c r="D33" s="69">
        <v>-1018</v>
      </c>
      <c r="E33" s="69">
        <v>584</v>
      </c>
      <c r="F33" s="69">
        <v>9077</v>
      </c>
      <c r="G33" s="69">
        <v>885</v>
      </c>
      <c r="H33" s="69">
        <v>475</v>
      </c>
      <c r="I33" s="69">
        <v>268280</v>
      </c>
      <c r="J33" s="69">
        <v>74728</v>
      </c>
      <c r="K33" s="69">
        <v>0</v>
      </c>
      <c r="L33" s="69">
        <v>3209</v>
      </c>
      <c r="M33" s="69">
        <v>-191</v>
      </c>
      <c r="N33" s="69">
        <v>26087</v>
      </c>
      <c r="O33" s="69">
        <v>0</v>
      </c>
      <c r="P33" s="69">
        <v>3479</v>
      </c>
      <c r="Q33" s="119">
        <v>385595</v>
      </c>
    </row>
    <row r="34" spans="2:17" ht="28.5" customHeight="1" x14ac:dyDescent="0.3">
      <c r="B34" s="118" t="s">
        <v>140</v>
      </c>
      <c r="C34" s="69">
        <v>0</v>
      </c>
      <c r="D34" s="69">
        <v>0</v>
      </c>
      <c r="E34" s="69">
        <v>380</v>
      </c>
      <c r="F34" s="69">
        <v>4993</v>
      </c>
      <c r="G34" s="69">
        <v>-47</v>
      </c>
      <c r="H34" s="69">
        <v>0</v>
      </c>
      <c r="I34" s="69">
        <v>341172</v>
      </c>
      <c r="J34" s="69">
        <v>124089</v>
      </c>
      <c r="K34" s="69">
        <v>91453</v>
      </c>
      <c r="L34" s="69">
        <v>133</v>
      </c>
      <c r="M34" s="69">
        <v>1865</v>
      </c>
      <c r="N34" s="69">
        <v>8295</v>
      </c>
      <c r="O34" s="69">
        <v>791904</v>
      </c>
      <c r="P34" s="69">
        <v>0</v>
      </c>
      <c r="Q34" s="119">
        <v>1364237</v>
      </c>
    </row>
    <row r="35" spans="2:17" ht="28.5" customHeight="1" x14ac:dyDescent="0.3">
      <c r="B35" s="118" t="s">
        <v>141</v>
      </c>
      <c r="C35" s="69">
        <v>0</v>
      </c>
      <c r="D35" s="69">
        <v>3078</v>
      </c>
      <c r="E35" s="69">
        <v>2199</v>
      </c>
      <c r="F35" s="69">
        <v>15703</v>
      </c>
      <c r="G35" s="69">
        <v>3412</v>
      </c>
      <c r="H35" s="69">
        <v>53</v>
      </c>
      <c r="I35" s="69">
        <v>288803</v>
      </c>
      <c r="J35" s="69">
        <v>51305</v>
      </c>
      <c r="K35" s="69">
        <v>0</v>
      </c>
      <c r="L35" s="69">
        <v>180</v>
      </c>
      <c r="M35" s="69">
        <v>4323</v>
      </c>
      <c r="N35" s="69">
        <v>16650</v>
      </c>
      <c r="O35" s="69">
        <v>225215</v>
      </c>
      <c r="P35" s="69">
        <v>8141</v>
      </c>
      <c r="Q35" s="119">
        <v>619061</v>
      </c>
    </row>
    <row r="36" spans="2:17" ht="28.5" customHeight="1" x14ac:dyDescent="0.3">
      <c r="B36" s="118" t="s">
        <v>212</v>
      </c>
      <c r="C36" s="69">
        <v>0</v>
      </c>
      <c r="D36" s="69">
        <v>4016</v>
      </c>
      <c r="E36" s="69">
        <v>14074</v>
      </c>
      <c r="F36" s="69">
        <v>10612</v>
      </c>
      <c r="G36" s="69">
        <v>9254</v>
      </c>
      <c r="H36" s="69">
        <v>5381</v>
      </c>
      <c r="I36" s="69">
        <v>479746</v>
      </c>
      <c r="J36" s="69">
        <v>325327</v>
      </c>
      <c r="K36" s="69">
        <v>75461</v>
      </c>
      <c r="L36" s="69">
        <v>370</v>
      </c>
      <c r="M36" s="69">
        <v>9754</v>
      </c>
      <c r="N36" s="69">
        <v>16302</v>
      </c>
      <c r="O36" s="69">
        <v>287883</v>
      </c>
      <c r="P36" s="69">
        <v>-2115</v>
      </c>
      <c r="Q36" s="119">
        <v>1236064</v>
      </c>
    </row>
    <row r="37" spans="2:17" ht="28.5" customHeight="1" x14ac:dyDescent="0.3">
      <c r="B37" s="118" t="s">
        <v>38</v>
      </c>
      <c r="C37" s="69">
        <v>0</v>
      </c>
      <c r="D37" s="69">
        <v>0</v>
      </c>
      <c r="E37" s="69">
        <v>0</v>
      </c>
      <c r="F37" s="69">
        <v>0</v>
      </c>
      <c r="G37" s="69">
        <v>0</v>
      </c>
      <c r="H37" s="69">
        <v>0</v>
      </c>
      <c r="I37" s="69">
        <v>0</v>
      </c>
      <c r="J37" s="69">
        <v>0</v>
      </c>
      <c r="K37" s="69">
        <v>0</v>
      </c>
      <c r="L37" s="69">
        <v>0</v>
      </c>
      <c r="M37" s="69">
        <v>0</v>
      </c>
      <c r="N37" s="69">
        <v>0</v>
      </c>
      <c r="O37" s="69">
        <v>0</v>
      </c>
      <c r="P37" s="69">
        <v>0</v>
      </c>
      <c r="Q37" s="119">
        <v>0</v>
      </c>
    </row>
    <row r="38" spans="2:17" ht="28.5" customHeight="1" x14ac:dyDescent="0.3">
      <c r="B38" s="118" t="s">
        <v>39</v>
      </c>
      <c r="C38" s="69">
        <v>0</v>
      </c>
      <c r="D38" s="69">
        <v>14032</v>
      </c>
      <c r="E38" s="69">
        <v>10391</v>
      </c>
      <c r="F38" s="69">
        <v>15897</v>
      </c>
      <c r="G38" s="69">
        <v>2603</v>
      </c>
      <c r="H38" s="69">
        <v>33929</v>
      </c>
      <c r="I38" s="69">
        <v>48516</v>
      </c>
      <c r="J38" s="69">
        <v>36823</v>
      </c>
      <c r="K38" s="69">
        <v>600</v>
      </c>
      <c r="L38" s="69">
        <v>829</v>
      </c>
      <c r="M38" s="69">
        <v>26679</v>
      </c>
      <c r="N38" s="69">
        <v>43286</v>
      </c>
      <c r="O38" s="69">
        <v>5915</v>
      </c>
      <c r="P38" s="69">
        <v>284</v>
      </c>
      <c r="Q38" s="119">
        <v>239784</v>
      </c>
    </row>
    <row r="39" spans="2:17" ht="28.5" customHeight="1" x14ac:dyDescent="0.3">
      <c r="B39" s="118" t="s">
        <v>40</v>
      </c>
      <c r="C39" s="69">
        <v>0</v>
      </c>
      <c r="D39" s="69">
        <v>651</v>
      </c>
      <c r="E39" s="69">
        <v>2543</v>
      </c>
      <c r="F39" s="69">
        <v>13087</v>
      </c>
      <c r="G39" s="69">
        <v>55</v>
      </c>
      <c r="H39" s="69">
        <v>349</v>
      </c>
      <c r="I39" s="69">
        <v>-18036</v>
      </c>
      <c r="J39" s="69">
        <v>28868</v>
      </c>
      <c r="K39" s="69">
        <v>0</v>
      </c>
      <c r="L39" s="69">
        <v>6937</v>
      </c>
      <c r="M39" s="69">
        <v>3004</v>
      </c>
      <c r="N39" s="69">
        <v>10227</v>
      </c>
      <c r="O39" s="69">
        <v>328139</v>
      </c>
      <c r="P39" s="69">
        <v>30</v>
      </c>
      <c r="Q39" s="119">
        <v>375855</v>
      </c>
    </row>
    <row r="40" spans="2:17" ht="28.5" customHeight="1" x14ac:dyDescent="0.3">
      <c r="B40" s="118" t="s">
        <v>41</v>
      </c>
      <c r="C40" s="69">
        <v>0</v>
      </c>
      <c r="D40" s="69">
        <v>482</v>
      </c>
      <c r="E40" s="69">
        <v>7328</v>
      </c>
      <c r="F40" s="69">
        <v>463</v>
      </c>
      <c r="G40" s="69">
        <v>1902</v>
      </c>
      <c r="H40" s="69">
        <v>0</v>
      </c>
      <c r="I40" s="69">
        <v>323116</v>
      </c>
      <c r="J40" s="69">
        <v>219748</v>
      </c>
      <c r="K40" s="69">
        <v>0</v>
      </c>
      <c r="L40" s="69">
        <v>1135</v>
      </c>
      <c r="M40" s="69">
        <v>679</v>
      </c>
      <c r="N40" s="69">
        <v>2674</v>
      </c>
      <c r="O40" s="69">
        <v>0</v>
      </c>
      <c r="P40" s="69">
        <v>3468</v>
      </c>
      <c r="Q40" s="119">
        <v>560995</v>
      </c>
    </row>
    <row r="41" spans="2:17" ht="28.5" customHeight="1" x14ac:dyDescent="0.3">
      <c r="B41" s="118" t="s">
        <v>42</v>
      </c>
      <c r="C41" s="69">
        <v>0</v>
      </c>
      <c r="D41" s="69">
        <v>0</v>
      </c>
      <c r="E41" s="69">
        <v>41</v>
      </c>
      <c r="F41" s="69">
        <v>39206</v>
      </c>
      <c r="G41" s="69">
        <v>15552</v>
      </c>
      <c r="H41" s="69">
        <v>238</v>
      </c>
      <c r="I41" s="69">
        <v>41490</v>
      </c>
      <c r="J41" s="69">
        <v>14618</v>
      </c>
      <c r="K41" s="69">
        <v>8096</v>
      </c>
      <c r="L41" s="69">
        <v>2016</v>
      </c>
      <c r="M41" s="69">
        <v>2010</v>
      </c>
      <c r="N41" s="69">
        <v>6199</v>
      </c>
      <c r="O41" s="69">
        <v>20505</v>
      </c>
      <c r="P41" s="69">
        <v>0</v>
      </c>
      <c r="Q41" s="119">
        <v>149973</v>
      </c>
    </row>
    <row r="42" spans="2:17" ht="28.5" customHeight="1" x14ac:dyDescent="0.3">
      <c r="B42" s="118" t="s">
        <v>43</v>
      </c>
      <c r="C42" s="69">
        <v>18</v>
      </c>
      <c r="D42" s="69">
        <v>10227</v>
      </c>
      <c r="E42" s="69">
        <v>15765</v>
      </c>
      <c r="F42" s="69">
        <v>18765</v>
      </c>
      <c r="G42" s="69">
        <v>13196</v>
      </c>
      <c r="H42" s="69">
        <v>31029</v>
      </c>
      <c r="I42" s="69">
        <v>754795</v>
      </c>
      <c r="J42" s="69">
        <v>578605</v>
      </c>
      <c r="K42" s="69">
        <v>0</v>
      </c>
      <c r="L42" s="69">
        <v>5529</v>
      </c>
      <c r="M42" s="69">
        <v>44897</v>
      </c>
      <c r="N42" s="69">
        <v>67196</v>
      </c>
      <c r="O42" s="69">
        <v>3748649</v>
      </c>
      <c r="P42" s="69">
        <v>27194</v>
      </c>
      <c r="Q42" s="119">
        <v>5315865</v>
      </c>
    </row>
    <row r="43" spans="2:17" ht="28.5" customHeight="1" x14ac:dyDescent="0.3">
      <c r="B43" s="118" t="s">
        <v>44</v>
      </c>
      <c r="C43" s="69">
        <v>0</v>
      </c>
      <c r="D43" s="69">
        <v>0</v>
      </c>
      <c r="E43" s="69">
        <v>0</v>
      </c>
      <c r="F43" s="69">
        <v>0</v>
      </c>
      <c r="G43" s="69">
        <v>0</v>
      </c>
      <c r="H43" s="69">
        <v>0</v>
      </c>
      <c r="I43" s="69">
        <v>0</v>
      </c>
      <c r="J43" s="69">
        <v>0</v>
      </c>
      <c r="K43" s="69">
        <v>0</v>
      </c>
      <c r="L43" s="69">
        <v>0</v>
      </c>
      <c r="M43" s="69">
        <v>0</v>
      </c>
      <c r="N43" s="69">
        <v>0</v>
      </c>
      <c r="O43" s="69">
        <v>0</v>
      </c>
      <c r="P43" s="69">
        <v>0</v>
      </c>
      <c r="Q43" s="119">
        <v>0</v>
      </c>
    </row>
    <row r="44" spans="2:17" ht="28.5" customHeight="1" x14ac:dyDescent="0.3">
      <c r="B44" s="120" t="s">
        <v>45</v>
      </c>
      <c r="C44" s="121">
        <f>SUM(C6:C43)</f>
        <v>35552</v>
      </c>
      <c r="D44" s="121">
        <f t="shared" ref="D44:Q44" si="0">SUM(D6:D43)</f>
        <v>433862</v>
      </c>
      <c r="E44" s="121">
        <f t="shared" si="0"/>
        <v>341446</v>
      </c>
      <c r="F44" s="121">
        <f t="shared" si="0"/>
        <v>1124715</v>
      </c>
      <c r="G44" s="121">
        <f t="shared" si="0"/>
        <v>509755</v>
      </c>
      <c r="H44" s="121">
        <f t="shared" si="0"/>
        <v>606868</v>
      </c>
      <c r="I44" s="121">
        <f t="shared" si="0"/>
        <v>14085632</v>
      </c>
      <c r="J44" s="121">
        <f t="shared" si="0"/>
        <v>10387106</v>
      </c>
      <c r="K44" s="121">
        <f t="shared" si="0"/>
        <v>1932650</v>
      </c>
      <c r="L44" s="121">
        <f t="shared" si="0"/>
        <v>613648</v>
      </c>
      <c r="M44" s="121">
        <f t="shared" si="0"/>
        <v>939127</v>
      </c>
      <c r="N44" s="121">
        <f t="shared" si="0"/>
        <v>2021626</v>
      </c>
      <c r="O44" s="121">
        <f t="shared" si="0"/>
        <v>20413270</v>
      </c>
      <c r="P44" s="121">
        <f t="shared" si="0"/>
        <v>740115</v>
      </c>
      <c r="Q44" s="121">
        <f t="shared" si="0"/>
        <v>54185372</v>
      </c>
    </row>
    <row r="45" spans="2:17" ht="28.5" customHeight="1" x14ac:dyDescent="0.3">
      <c r="B45" s="288" t="s">
        <v>46</v>
      </c>
      <c r="C45" s="288"/>
      <c r="D45" s="288"/>
      <c r="E45" s="288"/>
      <c r="F45" s="288"/>
      <c r="G45" s="288"/>
      <c r="H45" s="288"/>
      <c r="I45" s="288"/>
      <c r="J45" s="288"/>
      <c r="K45" s="288"/>
      <c r="L45" s="288"/>
      <c r="M45" s="288"/>
      <c r="N45" s="288"/>
      <c r="O45" s="288"/>
      <c r="P45" s="288"/>
      <c r="Q45" s="288"/>
    </row>
    <row r="46" spans="2:17" ht="28.5" customHeight="1" x14ac:dyDescent="0.3">
      <c r="B46" s="118" t="s">
        <v>47</v>
      </c>
      <c r="C46" s="69">
        <v>4270</v>
      </c>
      <c r="D46" s="69">
        <v>104429</v>
      </c>
      <c r="E46" s="69">
        <v>0</v>
      </c>
      <c r="F46" s="69">
        <v>332429</v>
      </c>
      <c r="G46" s="69">
        <v>8470</v>
      </c>
      <c r="H46" s="69">
        <v>40998</v>
      </c>
      <c r="I46" s="69">
        <v>0</v>
      </c>
      <c r="J46" s="69">
        <v>50553</v>
      </c>
      <c r="K46" s="69">
        <v>0</v>
      </c>
      <c r="L46" s="69">
        <v>0</v>
      </c>
      <c r="M46" s="69">
        <v>0</v>
      </c>
      <c r="N46" s="69">
        <v>53805</v>
      </c>
      <c r="O46" s="69">
        <v>349914</v>
      </c>
      <c r="P46" s="69">
        <v>9004</v>
      </c>
      <c r="Q46" s="122">
        <v>953872</v>
      </c>
    </row>
    <row r="47" spans="2:17" ht="28.5" customHeight="1" x14ac:dyDescent="0.3">
      <c r="B47" s="118" t="s">
        <v>64</v>
      </c>
      <c r="C47" s="69">
        <v>7035</v>
      </c>
      <c r="D47" s="69">
        <v>112155</v>
      </c>
      <c r="E47" s="69">
        <v>0</v>
      </c>
      <c r="F47" s="69">
        <v>678435</v>
      </c>
      <c r="G47" s="69">
        <v>2748</v>
      </c>
      <c r="H47" s="69">
        <v>103866</v>
      </c>
      <c r="I47" s="69">
        <v>0</v>
      </c>
      <c r="J47" s="69">
        <v>198886</v>
      </c>
      <c r="K47" s="69">
        <v>0</v>
      </c>
      <c r="L47" s="69">
        <v>16102</v>
      </c>
      <c r="M47" s="69">
        <v>0</v>
      </c>
      <c r="N47" s="69">
        <v>0</v>
      </c>
      <c r="O47" s="69">
        <v>384841</v>
      </c>
      <c r="P47" s="69">
        <v>115918</v>
      </c>
      <c r="Q47" s="122">
        <v>1619986</v>
      </c>
    </row>
    <row r="48" spans="2:17" ht="28.5" customHeight="1" x14ac:dyDescent="0.3">
      <c r="B48" s="7" t="s">
        <v>250</v>
      </c>
      <c r="C48" s="69">
        <v>747</v>
      </c>
      <c r="D48" s="69">
        <v>12170</v>
      </c>
      <c r="E48" s="69">
        <v>6097</v>
      </c>
      <c r="F48" s="69">
        <v>44713</v>
      </c>
      <c r="G48" s="69">
        <v>263</v>
      </c>
      <c r="H48" s="69">
        <v>2224</v>
      </c>
      <c r="I48" s="69">
        <v>3847</v>
      </c>
      <c r="J48" s="69">
        <v>4168</v>
      </c>
      <c r="K48" s="69">
        <v>0</v>
      </c>
      <c r="L48" s="69">
        <v>15190</v>
      </c>
      <c r="M48" s="69">
        <v>2448</v>
      </c>
      <c r="N48" s="69">
        <v>0</v>
      </c>
      <c r="O48" s="69">
        <v>48012</v>
      </c>
      <c r="P48" s="69">
        <v>2909</v>
      </c>
      <c r="Q48" s="122">
        <v>142790</v>
      </c>
    </row>
    <row r="49" spans="2:17" ht="28.5" customHeight="1" x14ac:dyDescent="0.3">
      <c r="B49" s="118" t="s">
        <v>48</v>
      </c>
      <c r="C49" s="69">
        <v>16949</v>
      </c>
      <c r="D49" s="69">
        <v>337631</v>
      </c>
      <c r="E49" s="69">
        <v>1595223</v>
      </c>
      <c r="F49" s="69">
        <v>287934</v>
      </c>
      <c r="G49" s="69">
        <v>34266</v>
      </c>
      <c r="H49" s="69">
        <v>159498</v>
      </c>
      <c r="I49" s="69">
        <v>90046</v>
      </c>
      <c r="J49" s="69">
        <v>644699</v>
      </c>
      <c r="K49" s="69">
        <v>0</v>
      </c>
      <c r="L49" s="69">
        <v>15794</v>
      </c>
      <c r="M49" s="69">
        <v>2846</v>
      </c>
      <c r="N49" s="69">
        <v>3026</v>
      </c>
      <c r="O49" s="69">
        <v>2272095</v>
      </c>
      <c r="P49" s="69">
        <v>3315184</v>
      </c>
      <c r="Q49" s="122">
        <v>8775191</v>
      </c>
    </row>
    <row r="50" spans="2:17" ht="28.5" customHeight="1" x14ac:dyDescent="0.3">
      <c r="B50" s="118" t="s">
        <v>251</v>
      </c>
      <c r="C50" s="69">
        <v>9</v>
      </c>
      <c r="D50" s="69">
        <v>6293</v>
      </c>
      <c r="E50" s="69">
        <v>0</v>
      </c>
      <c r="F50" s="69">
        <v>8832</v>
      </c>
      <c r="G50" s="69">
        <v>3108</v>
      </c>
      <c r="H50" s="69">
        <v>1739</v>
      </c>
      <c r="I50" s="69">
        <v>311</v>
      </c>
      <c r="J50" s="69">
        <v>853</v>
      </c>
      <c r="K50" s="69">
        <v>0</v>
      </c>
      <c r="L50" s="69">
        <v>-5276</v>
      </c>
      <c r="M50" s="69">
        <v>0</v>
      </c>
      <c r="N50" s="69">
        <v>707</v>
      </c>
      <c r="O50" s="69">
        <v>378</v>
      </c>
      <c r="P50" s="69">
        <v>149</v>
      </c>
      <c r="Q50" s="122">
        <v>17102</v>
      </c>
    </row>
    <row r="51" spans="2:17" ht="28.5" customHeight="1" x14ac:dyDescent="0.3">
      <c r="B51" s="120" t="s">
        <v>45</v>
      </c>
      <c r="C51" s="121">
        <f>SUM(C46:C50)</f>
        <v>29010</v>
      </c>
      <c r="D51" s="121">
        <f t="shared" ref="D51:Q51" si="1">SUM(D46:D50)</f>
        <v>572678</v>
      </c>
      <c r="E51" s="121">
        <f t="shared" si="1"/>
        <v>1601320</v>
      </c>
      <c r="F51" s="121">
        <f t="shared" si="1"/>
        <v>1352343</v>
      </c>
      <c r="G51" s="121">
        <f t="shared" si="1"/>
        <v>48855</v>
      </c>
      <c r="H51" s="121">
        <f t="shared" si="1"/>
        <v>308325</v>
      </c>
      <c r="I51" s="121">
        <f t="shared" si="1"/>
        <v>94204</v>
      </c>
      <c r="J51" s="121">
        <f t="shared" si="1"/>
        <v>899159</v>
      </c>
      <c r="K51" s="121">
        <f t="shared" si="1"/>
        <v>0</v>
      </c>
      <c r="L51" s="121">
        <f t="shared" si="1"/>
        <v>41810</v>
      </c>
      <c r="M51" s="121">
        <f t="shared" si="1"/>
        <v>5294</v>
      </c>
      <c r="N51" s="121">
        <f t="shared" si="1"/>
        <v>57538</v>
      </c>
      <c r="O51" s="121">
        <f t="shared" si="1"/>
        <v>3055240</v>
      </c>
      <c r="P51" s="121">
        <f t="shared" si="1"/>
        <v>3443164</v>
      </c>
      <c r="Q51" s="121">
        <f t="shared" si="1"/>
        <v>11508941</v>
      </c>
    </row>
    <row r="52" spans="2:17" ht="19.5" customHeight="1" x14ac:dyDescent="0.3">
      <c r="B52" s="289" t="s">
        <v>50</v>
      </c>
      <c r="C52" s="289"/>
      <c r="D52" s="289"/>
      <c r="E52" s="289"/>
      <c r="F52" s="289"/>
      <c r="G52" s="289"/>
      <c r="H52" s="289"/>
      <c r="I52" s="289"/>
      <c r="J52" s="289"/>
      <c r="K52" s="289"/>
      <c r="L52" s="289"/>
      <c r="M52" s="289"/>
      <c r="N52" s="289"/>
      <c r="O52" s="289"/>
      <c r="P52" s="289"/>
      <c r="Q52" s="289"/>
    </row>
    <row r="53" spans="2:17" ht="19.5" customHeight="1" x14ac:dyDescent="0.3">
      <c r="C53" s="5"/>
      <c r="D53" s="5"/>
      <c r="E53" s="5"/>
      <c r="F53" s="5"/>
      <c r="G53" s="5"/>
      <c r="H53" s="5"/>
      <c r="I53" s="5"/>
      <c r="J53" s="5"/>
      <c r="K53" s="5"/>
      <c r="L53" s="5"/>
      <c r="M53" s="5"/>
      <c r="N53" s="5"/>
      <c r="O53" s="5"/>
      <c r="P53" s="5"/>
      <c r="Q53" s="5"/>
    </row>
    <row r="54" spans="2:17" ht="19.5" customHeight="1" x14ac:dyDescent="0.3">
      <c r="Q54" s="5"/>
    </row>
    <row r="55" spans="2:17" ht="19.5" customHeight="1" x14ac:dyDescent="0.3">
      <c r="Q55" s="5"/>
    </row>
  </sheetData>
  <sheetProtection algorithmName="SHA-512" hashValue="zlgbYwJvK0N47fAOqbH5h/tNX9fzGqsGmHeJ3Dn9ve/Gxf5S/noepPEQ6VAwGEyr930gXFDf8QRB4pmnpNyizQ==" saltValue="39Upq1ZZN04rlWNw3blNYQ==" spinCount="100000" sheet="1" objects="1" scenarios="1"/>
  <mergeCells count="4">
    <mergeCell ref="B3:Q3"/>
    <mergeCell ref="B5:Q5"/>
    <mergeCell ref="B45:Q45"/>
    <mergeCell ref="B52:Q52"/>
  </mergeCells>
  <pageMargins left="0.7" right="0.7" top="0.75" bottom="0.75" header="0.3" footer="0.3"/>
  <pageSetup scale="3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92D050"/>
  </sheetPr>
  <dimension ref="B2:S57"/>
  <sheetViews>
    <sheetView showGridLines="0" topLeftCell="A40" zoomScale="80" zoomScaleNormal="80" workbookViewId="0">
      <selection activeCell="G49" sqref="G49"/>
    </sheetView>
  </sheetViews>
  <sheetFormatPr defaultColWidth="9.453125" defaultRowHeight="14" x14ac:dyDescent="0.3"/>
  <cols>
    <col min="1" max="1" width="16.453125" style="4" customWidth="1"/>
    <col min="2" max="2" width="49.453125" style="4" customWidth="1"/>
    <col min="3" max="17" width="19.54296875" style="4" customWidth="1"/>
    <col min="18" max="18" width="21.54296875" style="4" customWidth="1"/>
    <col min="19" max="19" width="14.54296875" style="4" bestFit="1" customWidth="1"/>
    <col min="20" max="16384" width="9.453125" style="4"/>
  </cols>
  <sheetData>
    <row r="2" spans="2:18" ht="15.75" customHeight="1" x14ac:dyDescent="0.3"/>
    <row r="3" spans="2:18" ht="15.75" customHeight="1" x14ac:dyDescent="0.3"/>
    <row r="4" spans="2:18" ht="19.5" customHeight="1" x14ac:dyDescent="0.3">
      <c r="B4" s="286" t="s">
        <v>304</v>
      </c>
      <c r="C4" s="286"/>
      <c r="D4" s="286"/>
      <c r="E4" s="286"/>
      <c r="F4" s="286"/>
      <c r="G4" s="286"/>
      <c r="H4" s="286"/>
      <c r="I4" s="286"/>
      <c r="J4" s="286"/>
      <c r="K4" s="286"/>
      <c r="L4" s="286"/>
      <c r="M4" s="286"/>
      <c r="N4" s="286"/>
      <c r="O4" s="286"/>
      <c r="P4" s="286"/>
      <c r="Q4" s="286"/>
      <c r="R4" s="123"/>
    </row>
    <row r="5" spans="2:18" s="126" customFormat="1" ht="28" x14ac:dyDescent="0.35">
      <c r="B5" s="124" t="s">
        <v>0</v>
      </c>
      <c r="C5" s="124" t="s">
        <v>194</v>
      </c>
      <c r="D5" s="124" t="s">
        <v>195</v>
      </c>
      <c r="E5" s="124" t="s">
        <v>196</v>
      </c>
      <c r="F5" s="124" t="s">
        <v>197</v>
      </c>
      <c r="G5" s="124" t="s">
        <v>198</v>
      </c>
      <c r="H5" s="124" t="s">
        <v>199</v>
      </c>
      <c r="I5" s="124" t="s">
        <v>200</v>
      </c>
      <c r="J5" s="124" t="s">
        <v>201</v>
      </c>
      <c r="K5" s="124" t="s">
        <v>202</v>
      </c>
      <c r="L5" s="124" t="s">
        <v>203</v>
      </c>
      <c r="M5" s="124" t="s">
        <v>204</v>
      </c>
      <c r="N5" s="124" t="s">
        <v>205</v>
      </c>
      <c r="O5" s="124" t="s">
        <v>206</v>
      </c>
      <c r="P5" s="124" t="s">
        <v>207</v>
      </c>
      <c r="Q5" s="124" t="s">
        <v>208</v>
      </c>
      <c r="R5" s="125"/>
    </row>
    <row r="6" spans="2:18" ht="28.5" customHeight="1" x14ac:dyDescent="0.3">
      <c r="B6" s="287" t="s">
        <v>16</v>
      </c>
      <c r="C6" s="287"/>
      <c r="D6" s="287"/>
      <c r="E6" s="287"/>
      <c r="F6" s="287"/>
      <c r="G6" s="287"/>
      <c r="H6" s="287"/>
      <c r="I6" s="287"/>
      <c r="J6" s="287"/>
      <c r="K6" s="287"/>
      <c r="L6" s="287"/>
      <c r="M6" s="287"/>
      <c r="N6" s="287"/>
      <c r="O6" s="287"/>
      <c r="P6" s="287"/>
      <c r="Q6" s="287"/>
      <c r="R6" s="123"/>
    </row>
    <row r="7" spans="2:18" ht="28.5" customHeight="1" x14ac:dyDescent="0.3">
      <c r="B7" s="118" t="s">
        <v>17</v>
      </c>
      <c r="C7" s="150">
        <v>0</v>
      </c>
      <c r="D7" s="68">
        <v>57</v>
      </c>
      <c r="E7" s="68">
        <v>332</v>
      </c>
      <c r="F7" s="68">
        <v>3288</v>
      </c>
      <c r="G7" s="68">
        <v>4094</v>
      </c>
      <c r="H7" s="68">
        <v>84</v>
      </c>
      <c r="I7" s="68">
        <v>0</v>
      </c>
      <c r="J7" s="68">
        <v>0</v>
      </c>
      <c r="K7" s="68">
        <v>0</v>
      </c>
      <c r="L7" s="68">
        <v>5241</v>
      </c>
      <c r="M7" s="68">
        <v>2013</v>
      </c>
      <c r="N7" s="68">
        <v>16441</v>
      </c>
      <c r="O7" s="68">
        <v>2564489</v>
      </c>
      <c r="P7" s="68">
        <v>-1080</v>
      </c>
      <c r="Q7" s="119">
        <v>2594960</v>
      </c>
      <c r="R7" s="123"/>
    </row>
    <row r="8" spans="2:18" ht="28.5" customHeight="1" x14ac:dyDescent="0.3">
      <c r="B8" s="118" t="s">
        <v>18</v>
      </c>
      <c r="C8" s="68">
        <v>0</v>
      </c>
      <c r="D8" s="68">
        <v>18181</v>
      </c>
      <c r="E8" s="68">
        <v>2946</v>
      </c>
      <c r="F8" s="68">
        <v>2167</v>
      </c>
      <c r="G8" s="68">
        <v>-1845</v>
      </c>
      <c r="H8" s="68">
        <v>-3</v>
      </c>
      <c r="I8" s="68">
        <v>14652</v>
      </c>
      <c r="J8" s="68">
        <v>382930</v>
      </c>
      <c r="K8" s="68">
        <v>0</v>
      </c>
      <c r="L8" s="68">
        <v>-34127</v>
      </c>
      <c r="M8" s="68">
        <v>1032</v>
      </c>
      <c r="N8" s="68">
        <v>16682</v>
      </c>
      <c r="O8" s="68">
        <v>0</v>
      </c>
      <c r="P8" s="68">
        <v>20176</v>
      </c>
      <c r="Q8" s="119">
        <v>422791</v>
      </c>
      <c r="R8" s="123"/>
    </row>
    <row r="9" spans="2:18" ht="28.5" customHeight="1" x14ac:dyDescent="0.3">
      <c r="B9" s="118" t="s">
        <v>19</v>
      </c>
      <c r="C9" s="69">
        <v>2</v>
      </c>
      <c r="D9" s="69">
        <v>196</v>
      </c>
      <c r="E9" s="69">
        <v>15891</v>
      </c>
      <c r="F9" s="69">
        <v>8179</v>
      </c>
      <c r="G9" s="69">
        <v>26655</v>
      </c>
      <c r="H9" s="69">
        <v>6196</v>
      </c>
      <c r="I9" s="69">
        <v>131539</v>
      </c>
      <c r="J9" s="69">
        <v>62135</v>
      </c>
      <c r="K9" s="69">
        <v>0</v>
      </c>
      <c r="L9" s="69">
        <v>22876</v>
      </c>
      <c r="M9" s="69">
        <v>39048</v>
      </c>
      <c r="N9" s="69">
        <v>20115</v>
      </c>
      <c r="O9" s="69">
        <v>0</v>
      </c>
      <c r="P9" s="69">
        <v>0</v>
      </c>
      <c r="Q9" s="119">
        <v>332832</v>
      </c>
      <c r="R9" s="123"/>
    </row>
    <row r="10" spans="2:18" ht="28.5" customHeight="1" x14ac:dyDescent="0.3">
      <c r="B10" s="118" t="s">
        <v>142</v>
      </c>
      <c r="C10" s="69">
        <v>10243</v>
      </c>
      <c r="D10" s="69">
        <v>24247</v>
      </c>
      <c r="E10" s="69">
        <v>36414</v>
      </c>
      <c r="F10" s="69">
        <v>21219</v>
      </c>
      <c r="G10" s="69">
        <v>-1439</v>
      </c>
      <c r="H10" s="69">
        <v>41534</v>
      </c>
      <c r="I10" s="69">
        <v>118709</v>
      </c>
      <c r="J10" s="69">
        <v>38502</v>
      </c>
      <c r="K10" s="69">
        <v>0</v>
      </c>
      <c r="L10" s="69">
        <v>135</v>
      </c>
      <c r="M10" s="69">
        <v>1719</v>
      </c>
      <c r="N10" s="69">
        <v>40203</v>
      </c>
      <c r="O10" s="69">
        <v>2988</v>
      </c>
      <c r="P10" s="69">
        <v>5843</v>
      </c>
      <c r="Q10" s="119">
        <v>340317</v>
      </c>
      <c r="R10" s="123"/>
    </row>
    <row r="11" spans="2:18" ht="28.5" customHeight="1" x14ac:dyDescent="0.3">
      <c r="B11" s="118" t="s">
        <v>20</v>
      </c>
      <c r="C11" s="69">
        <v>-98</v>
      </c>
      <c r="D11" s="69">
        <v>18913</v>
      </c>
      <c r="E11" s="69">
        <v>17454</v>
      </c>
      <c r="F11" s="69">
        <v>67435</v>
      </c>
      <c r="G11" s="69">
        <v>1623</v>
      </c>
      <c r="H11" s="69">
        <v>63978</v>
      </c>
      <c r="I11" s="69">
        <v>1237376</v>
      </c>
      <c r="J11" s="69">
        <v>1027315</v>
      </c>
      <c r="K11" s="69">
        <v>0</v>
      </c>
      <c r="L11" s="69">
        <v>1376</v>
      </c>
      <c r="M11" s="69">
        <v>111474</v>
      </c>
      <c r="N11" s="69">
        <v>12648</v>
      </c>
      <c r="O11" s="69">
        <v>1588570</v>
      </c>
      <c r="P11" s="69">
        <v>44022</v>
      </c>
      <c r="Q11" s="119">
        <v>4192088</v>
      </c>
      <c r="R11" s="123"/>
    </row>
    <row r="12" spans="2:18" ht="28.5" customHeight="1" x14ac:dyDescent="0.3">
      <c r="B12" s="118" t="s">
        <v>137</v>
      </c>
      <c r="C12" s="69">
        <v>0</v>
      </c>
      <c r="D12" s="69">
        <v>50099</v>
      </c>
      <c r="E12" s="69">
        <v>18228</v>
      </c>
      <c r="F12" s="69">
        <v>75318</v>
      </c>
      <c r="G12" s="69">
        <v>29340</v>
      </c>
      <c r="H12" s="69">
        <v>45416</v>
      </c>
      <c r="I12" s="69">
        <v>1180418</v>
      </c>
      <c r="J12" s="69">
        <v>896873</v>
      </c>
      <c r="K12" s="69">
        <v>0</v>
      </c>
      <c r="L12" s="69">
        <v>153020</v>
      </c>
      <c r="M12" s="69">
        <v>16888</v>
      </c>
      <c r="N12" s="69">
        <v>94733</v>
      </c>
      <c r="O12" s="69">
        <v>973742</v>
      </c>
      <c r="P12" s="69">
        <v>507979</v>
      </c>
      <c r="Q12" s="119">
        <v>4042054</v>
      </c>
      <c r="R12" s="123"/>
    </row>
    <row r="13" spans="2:18" ht="28.5" customHeight="1" x14ac:dyDescent="0.3">
      <c r="B13" s="118" t="s">
        <v>21</v>
      </c>
      <c r="C13" s="69">
        <v>0</v>
      </c>
      <c r="D13" s="69">
        <v>34738</v>
      </c>
      <c r="E13" s="69">
        <v>76134</v>
      </c>
      <c r="F13" s="69">
        <v>48425</v>
      </c>
      <c r="G13" s="69">
        <v>88383</v>
      </c>
      <c r="H13" s="69">
        <v>-701</v>
      </c>
      <c r="I13" s="69">
        <v>1617256</v>
      </c>
      <c r="J13" s="69">
        <v>1161266</v>
      </c>
      <c r="K13" s="69">
        <v>0</v>
      </c>
      <c r="L13" s="69">
        <v>42052</v>
      </c>
      <c r="M13" s="69">
        <v>118938</v>
      </c>
      <c r="N13" s="69">
        <v>111038</v>
      </c>
      <c r="O13" s="69">
        <v>2744360</v>
      </c>
      <c r="P13" s="69">
        <v>11964</v>
      </c>
      <c r="Q13" s="119">
        <v>6053852</v>
      </c>
      <c r="R13" s="123"/>
    </row>
    <row r="14" spans="2:18" ht="28.5" customHeight="1" x14ac:dyDescent="0.3">
      <c r="B14" s="118" t="s">
        <v>22</v>
      </c>
      <c r="C14" s="69">
        <v>4079</v>
      </c>
      <c r="D14" s="69">
        <v>7043</v>
      </c>
      <c r="E14" s="69">
        <v>-38536</v>
      </c>
      <c r="F14" s="69">
        <v>7258</v>
      </c>
      <c r="G14" s="69">
        <v>403</v>
      </c>
      <c r="H14" s="69">
        <v>18346</v>
      </c>
      <c r="I14" s="69">
        <v>330764</v>
      </c>
      <c r="J14" s="69">
        <v>130531</v>
      </c>
      <c r="K14" s="69">
        <v>0</v>
      </c>
      <c r="L14" s="69">
        <v>-596</v>
      </c>
      <c r="M14" s="69">
        <v>-3993</v>
      </c>
      <c r="N14" s="69">
        <v>-45216</v>
      </c>
      <c r="O14" s="69">
        <v>58397</v>
      </c>
      <c r="P14" s="69">
        <v>-19505</v>
      </c>
      <c r="Q14" s="119">
        <v>448973</v>
      </c>
      <c r="R14" s="123"/>
    </row>
    <row r="15" spans="2:18" ht="28.5" customHeight="1" x14ac:dyDescent="0.3">
      <c r="B15" s="118" t="s">
        <v>23</v>
      </c>
      <c r="C15" s="69">
        <v>0</v>
      </c>
      <c r="D15" s="69">
        <v>0</v>
      </c>
      <c r="E15" s="69">
        <v>0</v>
      </c>
      <c r="F15" s="69">
        <v>0</v>
      </c>
      <c r="G15" s="69">
        <v>0</v>
      </c>
      <c r="H15" s="69">
        <v>0</v>
      </c>
      <c r="I15" s="69">
        <v>292675</v>
      </c>
      <c r="J15" s="69">
        <v>103105</v>
      </c>
      <c r="K15" s="69">
        <v>1738169</v>
      </c>
      <c r="L15" s="69">
        <v>0</v>
      </c>
      <c r="M15" s="69">
        <v>0</v>
      </c>
      <c r="N15" s="69">
        <v>0</v>
      </c>
      <c r="O15" s="69">
        <v>0</v>
      </c>
      <c r="P15" s="69">
        <v>0</v>
      </c>
      <c r="Q15" s="119">
        <v>2133950</v>
      </c>
      <c r="R15" s="123"/>
    </row>
    <row r="16" spans="2:18" ht="28.5" customHeight="1" x14ac:dyDescent="0.3">
      <c r="B16" s="118" t="s">
        <v>24</v>
      </c>
      <c r="C16" s="69">
        <v>0</v>
      </c>
      <c r="D16" s="69">
        <v>4928</v>
      </c>
      <c r="E16" s="69">
        <v>3959</v>
      </c>
      <c r="F16" s="69">
        <v>14378</v>
      </c>
      <c r="G16" s="69">
        <v>7406</v>
      </c>
      <c r="H16" s="69">
        <v>12602</v>
      </c>
      <c r="I16" s="69">
        <v>565519</v>
      </c>
      <c r="J16" s="69">
        <v>349835</v>
      </c>
      <c r="K16" s="69">
        <v>26155</v>
      </c>
      <c r="L16" s="69">
        <v>67833</v>
      </c>
      <c r="M16" s="69">
        <v>6806</v>
      </c>
      <c r="N16" s="69">
        <v>114641</v>
      </c>
      <c r="O16" s="69">
        <v>0</v>
      </c>
      <c r="P16" s="69">
        <v>883</v>
      </c>
      <c r="Q16" s="119">
        <v>1174944</v>
      </c>
      <c r="R16" s="123"/>
    </row>
    <row r="17" spans="2:18" ht="28.5" customHeight="1" x14ac:dyDescent="0.3">
      <c r="B17" s="118" t="s">
        <v>25</v>
      </c>
      <c r="C17" s="69">
        <v>0</v>
      </c>
      <c r="D17" s="69">
        <v>22554</v>
      </c>
      <c r="E17" s="69">
        <v>7240</v>
      </c>
      <c r="F17" s="69">
        <v>15353</v>
      </c>
      <c r="G17" s="69">
        <v>15859</v>
      </c>
      <c r="H17" s="69">
        <v>28583</v>
      </c>
      <c r="I17" s="69">
        <v>440102</v>
      </c>
      <c r="J17" s="69">
        <v>291216</v>
      </c>
      <c r="K17" s="69">
        <v>0</v>
      </c>
      <c r="L17" s="69">
        <v>23185</v>
      </c>
      <c r="M17" s="69">
        <v>27050</v>
      </c>
      <c r="N17" s="69">
        <v>57</v>
      </c>
      <c r="O17" s="69">
        <v>480830</v>
      </c>
      <c r="P17" s="69">
        <v>-2077</v>
      </c>
      <c r="Q17" s="119">
        <v>1349953</v>
      </c>
      <c r="R17" s="123"/>
    </row>
    <row r="18" spans="2:18" ht="28.5" customHeight="1" x14ac:dyDescent="0.3">
      <c r="B18" s="118" t="s">
        <v>26</v>
      </c>
      <c r="C18" s="69">
        <v>2385</v>
      </c>
      <c r="D18" s="69">
        <v>60627</v>
      </c>
      <c r="E18" s="69">
        <v>34557</v>
      </c>
      <c r="F18" s="69">
        <v>77018</v>
      </c>
      <c r="G18" s="69">
        <v>15979</v>
      </c>
      <c r="H18" s="69">
        <v>15462</v>
      </c>
      <c r="I18" s="69">
        <v>685407</v>
      </c>
      <c r="J18" s="69">
        <v>519625</v>
      </c>
      <c r="K18" s="69">
        <v>5565</v>
      </c>
      <c r="L18" s="69">
        <v>6357</v>
      </c>
      <c r="M18" s="69">
        <v>147309</v>
      </c>
      <c r="N18" s="69">
        <v>288085</v>
      </c>
      <c r="O18" s="69">
        <v>367380</v>
      </c>
      <c r="P18" s="69">
        <v>5078</v>
      </c>
      <c r="Q18" s="119">
        <v>2230835</v>
      </c>
      <c r="R18" s="123"/>
    </row>
    <row r="19" spans="2:18" ht="28.5" customHeight="1" x14ac:dyDescent="0.3">
      <c r="B19" s="118" t="s">
        <v>27</v>
      </c>
      <c r="C19" s="69">
        <v>0</v>
      </c>
      <c r="D19" s="69">
        <v>79616</v>
      </c>
      <c r="E19" s="69">
        <v>13151</v>
      </c>
      <c r="F19" s="69">
        <v>49713</v>
      </c>
      <c r="G19" s="69">
        <v>32150</v>
      </c>
      <c r="H19" s="69">
        <v>27740</v>
      </c>
      <c r="I19" s="69">
        <v>1205229</v>
      </c>
      <c r="J19" s="69">
        <v>1200604</v>
      </c>
      <c r="K19" s="69">
        <v>0</v>
      </c>
      <c r="L19" s="69">
        <v>-15710</v>
      </c>
      <c r="M19" s="69">
        <v>9838</v>
      </c>
      <c r="N19" s="69">
        <v>175303</v>
      </c>
      <c r="O19" s="69">
        <v>0</v>
      </c>
      <c r="P19" s="69">
        <v>3261</v>
      </c>
      <c r="Q19" s="119">
        <v>2780894</v>
      </c>
      <c r="R19" s="123"/>
    </row>
    <row r="20" spans="2:18" ht="28.5" customHeight="1" x14ac:dyDescent="0.3">
      <c r="B20" s="118" t="s">
        <v>28</v>
      </c>
      <c r="C20" s="69">
        <v>1599</v>
      </c>
      <c r="D20" s="69">
        <v>31913</v>
      </c>
      <c r="E20" s="69">
        <v>42948</v>
      </c>
      <c r="F20" s="69">
        <v>70330</v>
      </c>
      <c r="G20" s="69">
        <v>11207</v>
      </c>
      <c r="H20" s="69">
        <v>8788</v>
      </c>
      <c r="I20" s="69">
        <v>491978</v>
      </c>
      <c r="J20" s="69">
        <v>360006</v>
      </c>
      <c r="K20" s="69">
        <v>1715</v>
      </c>
      <c r="L20" s="69">
        <v>50585</v>
      </c>
      <c r="M20" s="69">
        <v>-3250</v>
      </c>
      <c r="N20" s="69">
        <v>53975</v>
      </c>
      <c r="O20" s="69">
        <v>455578</v>
      </c>
      <c r="P20" s="69">
        <v>33593</v>
      </c>
      <c r="Q20" s="119">
        <v>1610963</v>
      </c>
      <c r="R20" s="123"/>
    </row>
    <row r="21" spans="2:18" ht="28.5" customHeight="1" x14ac:dyDescent="0.3">
      <c r="B21" s="118" t="s">
        <v>29</v>
      </c>
      <c r="C21" s="69">
        <v>10491</v>
      </c>
      <c r="D21" s="69">
        <v>18084</v>
      </c>
      <c r="E21" s="69">
        <v>7952</v>
      </c>
      <c r="F21" s="69">
        <v>139920</v>
      </c>
      <c r="G21" s="69">
        <v>5221</v>
      </c>
      <c r="H21" s="69">
        <v>36278</v>
      </c>
      <c r="I21" s="69">
        <v>706799</v>
      </c>
      <c r="J21" s="69">
        <v>247311</v>
      </c>
      <c r="K21" s="69">
        <v>0</v>
      </c>
      <c r="L21" s="69">
        <v>24496</v>
      </c>
      <c r="M21" s="69">
        <v>49198</v>
      </c>
      <c r="N21" s="69">
        <v>101244</v>
      </c>
      <c r="O21" s="69">
        <v>97272</v>
      </c>
      <c r="P21" s="69">
        <v>131</v>
      </c>
      <c r="Q21" s="119">
        <v>1444395</v>
      </c>
      <c r="R21" s="123"/>
    </row>
    <row r="22" spans="2:18" ht="28.5" customHeight="1" x14ac:dyDescent="0.3">
      <c r="B22" s="118" t="s">
        <v>30</v>
      </c>
      <c r="C22" s="69">
        <v>0</v>
      </c>
      <c r="D22" s="69">
        <v>11687</v>
      </c>
      <c r="E22" s="69">
        <v>47862</v>
      </c>
      <c r="F22" s="69">
        <v>50168</v>
      </c>
      <c r="G22" s="69">
        <v>-592</v>
      </c>
      <c r="H22" s="69">
        <v>30699</v>
      </c>
      <c r="I22" s="69">
        <v>209104</v>
      </c>
      <c r="J22" s="69">
        <v>157747</v>
      </c>
      <c r="K22" s="69">
        <v>-1430</v>
      </c>
      <c r="L22" s="69">
        <v>15325</v>
      </c>
      <c r="M22" s="69">
        <v>19600</v>
      </c>
      <c r="N22" s="69">
        <v>76397</v>
      </c>
      <c r="O22" s="69">
        <v>0</v>
      </c>
      <c r="P22" s="69">
        <v>4960</v>
      </c>
      <c r="Q22" s="119">
        <v>621527</v>
      </c>
      <c r="R22" s="123"/>
    </row>
    <row r="23" spans="2:18" ht="28.5"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19">
        <v>0</v>
      </c>
      <c r="R23" s="123"/>
    </row>
    <row r="24" spans="2:18" ht="28.5" customHeight="1" x14ac:dyDescent="0.3">
      <c r="B24" s="118" t="s">
        <v>258</v>
      </c>
      <c r="C24" s="69">
        <v>1282</v>
      </c>
      <c r="D24" s="69">
        <v>19026</v>
      </c>
      <c r="E24" s="69">
        <v>7974</v>
      </c>
      <c r="F24" s="69">
        <v>143701</v>
      </c>
      <c r="G24" s="69">
        <v>67408</v>
      </c>
      <c r="H24" s="69">
        <v>6733</v>
      </c>
      <c r="I24" s="69">
        <v>811523</v>
      </c>
      <c r="J24" s="69">
        <v>449452</v>
      </c>
      <c r="K24" s="69">
        <v>0</v>
      </c>
      <c r="L24" s="69">
        <v>48136</v>
      </c>
      <c r="M24" s="69">
        <v>-213</v>
      </c>
      <c r="N24" s="69">
        <v>95519</v>
      </c>
      <c r="O24" s="69">
        <v>0</v>
      </c>
      <c r="P24" s="69">
        <v>16393</v>
      </c>
      <c r="Q24" s="119">
        <v>1666934</v>
      </c>
      <c r="R24" s="123"/>
    </row>
    <row r="25" spans="2:18" ht="28.5" customHeight="1" x14ac:dyDescent="0.3">
      <c r="B25" s="118" t="s">
        <v>259</v>
      </c>
      <c r="C25" s="69">
        <v>0</v>
      </c>
      <c r="D25" s="69">
        <v>0</v>
      </c>
      <c r="E25" s="69">
        <v>0</v>
      </c>
      <c r="F25" s="69">
        <v>0</v>
      </c>
      <c r="G25" s="69">
        <v>0</v>
      </c>
      <c r="H25" s="69">
        <v>0</v>
      </c>
      <c r="I25" s="69">
        <v>0</v>
      </c>
      <c r="J25" s="69">
        <v>0</v>
      </c>
      <c r="K25" s="69">
        <v>0</v>
      </c>
      <c r="L25" s="69">
        <v>0</v>
      </c>
      <c r="M25" s="69">
        <v>0</v>
      </c>
      <c r="N25" s="69">
        <v>0</v>
      </c>
      <c r="O25" s="69">
        <v>4122254</v>
      </c>
      <c r="P25" s="69">
        <v>0</v>
      </c>
      <c r="Q25" s="119">
        <v>4122254</v>
      </c>
      <c r="R25" s="123"/>
    </row>
    <row r="26" spans="2:18" ht="28.5" customHeight="1" x14ac:dyDescent="0.3">
      <c r="B26" s="118" t="s">
        <v>33</v>
      </c>
      <c r="C26" s="69">
        <v>0</v>
      </c>
      <c r="D26" s="69">
        <v>7712</v>
      </c>
      <c r="E26" s="69">
        <v>6472</v>
      </c>
      <c r="F26" s="69">
        <v>68227</v>
      </c>
      <c r="G26" s="69">
        <v>41835</v>
      </c>
      <c r="H26" s="69">
        <v>80127</v>
      </c>
      <c r="I26" s="69">
        <v>240600</v>
      </c>
      <c r="J26" s="69">
        <v>506566</v>
      </c>
      <c r="K26" s="69">
        <v>0</v>
      </c>
      <c r="L26" s="69">
        <v>-295</v>
      </c>
      <c r="M26" s="69">
        <v>29662</v>
      </c>
      <c r="N26" s="69">
        <v>223375</v>
      </c>
      <c r="O26" s="69">
        <v>60870</v>
      </c>
      <c r="P26" s="69">
        <v>2808</v>
      </c>
      <c r="Q26" s="119">
        <v>1267959</v>
      </c>
      <c r="R26" s="123"/>
    </row>
    <row r="27" spans="2:18" ht="28.5" customHeight="1" x14ac:dyDescent="0.3">
      <c r="B27" s="118" t="s">
        <v>34</v>
      </c>
      <c r="C27" s="69">
        <v>0</v>
      </c>
      <c r="D27" s="69">
        <v>7919</v>
      </c>
      <c r="E27" s="69">
        <v>2976</v>
      </c>
      <c r="F27" s="69">
        <v>6609</v>
      </c>
      <c r="G27" s="69">
        <v>9595</v>
      </c>
      <c r="H27" s="69">
        <v>980</v>
      </c>
      <c r="I27" s="69">
        <v>459156</v>
      </c>
      <c r="J27" s="69">
        <v>326174</v>
      </c>
      <c r="K27" s="69">
        <v>0</v>
      </c>
      <c r="L27" s="69">
        <v>-6969</v>
      </c>
      <c r="M27" s="69">
        <v>4614</v>
      </c>
      <c r="N27" s="69">
        <v>6437</v>
      </c>
      <c r="O27" s="69">
        <v>0</v>
      </c>
      <c r="P27" s="69">
        <v>19435</v>
      </c>
      <c r="Q27" s="119">
        <v>836926</v>
      </c>
      <c r="R27" s="123"/>
    </row>
    <row r="28" spans="2:18" ht="28.5" customHeight="1" x14ac:dyDescent="0.3">
      <c r="B28" s="118" t="s">
        <v>35</v>
      </c>
      <c r="C28" s="69">
        <v>0</v>
      </c>
      <c r="D28" s="69">
        <v>1174</v>
      </c>
      <c r="E28" s="69">
        <v>-1856</v>
      </c>
      <c r="F28" s="69">
        <v>14877</v>
      </c>
      <c r="G28" s="69">
        <v>75381</v>
      </c>
      <c r="H28" s="69">
        <v>4050</v>
      </c>
      <c r="I28" s="69">
        <v>399152</v>
      </c>
      <c r="J28" s="69">
        <v>560816</v>
      </c>
      <c r="K28" s="69">
        <v>0</v>
      </c>
      <c r="L28" s="69">
        <v>5211</v>
      </c>
      <c r="M28" s="69">
        <v>4073</v>
      </c>
      <c r="N28" s="69">
        <v>23521</v>
      </c>
      <c r="O28" s="69">
        <v>1493810</v>
      </c>
      <c r="P28" s="69">
        <v>35661</v>
      </c>
      <c r="Q28" s="119">
        <v>2615870</v>
      </c>
      <c r="R28" s="123"/>
    </row>
    <row r="29" spans="2:18" ht="28.5" customHeight="1" x14ac:dyDescent="0.3">
      <c r="B29" s="118" t="s">
        <v>36</v>
      </c>
      <c r="C29" s="69">
        <v>159</v>
      </c>
      <c r="D29" s="69">
        <v>37866</v>
      </c>
      <c r="E29" s="69">
        <v>17527</v>
      </c>
      <c r="F29" s="69">
        <v>78161</v>
      </c>
      <c r="G29" s="69">
        <v>6286</v>
      </c>
      <c r="H29" s="69">
        <v>93541</v>
      </c>
      <c r="I29" s="69">
        <v>275257</v>
      </c>
      <c r="J29" s="69">
        <v>323174</v>
      </c>
      <c r="K29" s="69">
        <v>0</v>
      </c>
      <c r="L29" s="69">
        <v>595</v>
      </c>
      <c r="M29" s="69">
        <v>12423</v>
      </c>
      <c r="N29" s="69">
        <v>226774</v>
      </c>
      <c r="O29" s="69">
        <v>0</v>
      </c>
      <c r="P29" s="69">
        <v>7300</v>
      </c>
      <c r="Q29" s="119">
        <v>1079062</v>
      </c>
      <c r="R29" s="123"/>
    </row>
    <row r="30" spans="2:18" ht="28.5" customHeight="1" x14ac:dyDescent="0.3">
      <c r="B30" s="118" t="s">
        <v>192</v>
      </c>
      <c r="C30" s="69">
        <v>0</v>
      </c>
      <c r="D30" s="69">
        <v>18358</v>
      </c>
      <c r="E30" s="69">
        <v>4123</v>
      </c>
      <c r="F30" s="69">
        <v>13168</v>
      </c>
      <c r="G30" s="69">
        <v>1764</v>
      </c>
      <c r="H30" s="69">
        <v>-22</v>
      </c>
      <c r="I30" s="69">
        <v>294837</v>
      </c>
      <c r="J30" s="69">
        <v>102613</v>
      </c>
      <c r="K30" s="69">
        <v>0</v>
      </c>
      <c r="L30" s="69">
        <v>-6178</v>
      </c>
      <c r="M30" s="69">
        <v>24043</v>
      </c>
      <c r="N30" s="69">
        <v>34794</v>
      </c>
      <c r="O30" s="69">
        <v>0</v>
      </c>
      <c r="P30" s="69">
        <v>-409</v>
      </c>
      <c r="Q30" s="119">
        <v>487091</v>
      </c>
      <c r="R30" s="123"/>
    </row>
    <row r="31" spans="2:18" ht="28.5" customHeight="1" x14ac:dyDescent="0.3">
      <c r="B31" s="118" t="s">
        <v>193</v>
      </c>
      <c r="C31" s="69">
        <v>15179</v>
      </c>
      <c r="D31" s="69">
        <v>7492</v>
      </c>
      <c r="E31" s="69">
        <v>3206</v>
      </c>
      <c r="F31" s="69">
        <v>360</v>
      </c>
      <c r="G31" s="69">
        <v>517</v>
      </c>
      <c r="H31" s="69">
        <v>3826</v>
      </c>
      <c r="I31" s="69">
        <v>134348</v>
      </c>
      <c r="J31" s="69">
        <v>56466</v>
      </c>
      <c r="K31" s="69">
        <v>0</v>
      </c>
      <c r="L31" s="69">
        <v>1571</v>
      </c>
      <c r="M31" s="69">
        <v>301</v>
      </c>
      <c r="N31" s="69">
        <v>3932</v>
      </c>
      <c r="O31" s="69">
        <v>0</v>
      </c>
      <c r="P31" s="69">
        <v>4403</v>
      </c>
      <c r="Q31" s="119">
        <v>231602</v>
      </c>
      <c r="R31" s="123"/>
    </row>
    <row r="32" spans="2:18" ht="28.5" customHeight="1" x14ac:dyDescent="0.3">
      <c r="B32" s="118" t="s">
        <v>37</v>
      </c>
      <c r="C32" s="69">
        <v>0</v>
      </c>
      <c r="D32" s="69">
        <v>70784</v>
      </c>
      <c r="E32" s="69">
        <v>53726</v>
      </c>
      <c r="F32" s="69">
        <v>87115</v>
      </c>
      <c r="G32" s="69">
        <v>4111</v>
      </c>
      <c r="H32" s="69">
        <v>12138</v>
      </c>
      <c r="I32" s="69">
        <v>638743</v>
      </c>
      <c r="J32" s="69">
        <v>628180</v>
      </c>
      <c r="K32" s="69">
        <v>0</v>
      </c>
      <c r="L32" s="69">
        <v>5789</v>
      </c>
      <c r="M32" s="69">
        <v>53715</v>
      </c>
      <c r="N32" s="69">
        <v>17667</v>
      </c>
      <c r="O32" s="69">
        <v>0</v>
      </c>
      <c r="P32" s="69">
        <v>-590</v>
      </c>
      <c r="Q32" s="119">
        <v>1571376</v>
      </c>
      <c r="R32" s="123"/>
    </row>
    <row r="33" spans="2:18" ht="28.5" customHeight="1" x14ac:dyDescent="0.3">
      <c r="B33" s="118" t="s">
        <v>139</v>
      </c>
      <c r="C33" s="69">
        <v>0</v>
      </c>
      <c r="D33" s="69">
        <v>-4855</v>
      </c>
      <c r="E33" s="69">
        <v>485</v>
      </c>
      <c r="F33" s="69">
        <v>6594</v>
      </c>
      <c r="G33" s="69">
        <v>103</v>
      </c>
      <c r="H33" s="69">
        <v>-689</v>
      </c>
      <c r="I33" s="69">
        <v>298414</v>
      </c>
      <c r="J33" s="69">
        <v>119519</v>
      </c>
      <c r="K33" s="69">
        <v>0</v>
      </c>
      <c r="L33" s="69">
        <v>5318</v>
      </c>
      <c r="M33" s="69">
        <v>6113</v>
      </c>
      <c r="N33" s="69">
        <v>7602</v>
      </c>
      <c r="O33" s="69">
        <v>110797</v>
      </c>
      <c r="P33" s="69">
        <v>-4</v>
      </c>
      <c r="Q33" s="119">
        <v>549396</v>
      </c>
      <c r="R33" s="123"/>
    </row>
    <row r="34" spans="2:18" ht="28.5" customHeight="1" x14ac:dyDescent="0.3">
      <c r="B34" s="118" t="s">
        <v>211</v>
      </c>
      <c r="C34" s="69">
        <v>0</v>
      </c>
      <c r="D34" s="69">
        <v>1114</v>
      </c>
      <c r="E34" s="69">
        <v>751</v>
      </c>
      <c r="F34" s="69">
        <v>5967</v>
      </c>
      <c r="G34" s="69">
        <v>-1417</v>
      </c>
      <c r="H34" s="69">
        <v>-1828</v>
      </c>
      <c r="I34" s="69">
        <v>311022</v>
      </c>
      <c r="J34" s="69">
        <v>98069</v>
      </c>
      <c r="K34" s="69">
        <v>0</v>
      </c>
      <c r="L34" s="69">
        <v>-8328</v>
      </c>
      <c r="M34" s="69">
        <v>-323</v>
      </c>
      <c r="N34" s="69">
        <v>10153</v>
      </c>
      <c r="O34" s="69">
        <v>0</v>
      </c>
      <c r="P34" s="69">
        <v>1803</v>
      </c>
      <c r="Q34" s="119">
        <v>416983</v>
      </c>
      <c r="R34" s="123"/>
    </row>
    <row r="35" spans="2:18" ht="28.5" customHeight="1" x14ac:dyDescent="0.3">
      <c r="B35" s="118" t="s">
        <v>140</v>
      </c>
      <c r="C35" s="69">
        <v>0</v>
      </c>
      <c r="D35" s="69">
        <v>5063</v>
      </c>
      <c r="E35" s="69">
        <v>519</v>
      </c>
      <c r="F35" s="69">
        <v>4940</v>
      </c>
      <c r="G35" s="69">
        <v>-908</v>
      </c>
      <c r="H35" s="69">
        <v>-2124</v>
      </c>
      <c r="I35" s="69">
        <v>308458</v>
      </c>
      <c r="J35" s="69">
        <v>104302</v>
      </c>
      <c r="K35" s="69">
        <v>38853</v>
      </c>
      <c r="L35" s="69">
        <v>1222</v>
      </c>
      <c r="M35" s="69">
        <v>2411</v>
      </c>
      <c r="N35" s="69">
        <v>2198</v>
      </c>
      <c r="O35" s="69">
        <v>770677</v>
      </c>
      <c r="P35" s="69">
        <v>-717</v>
      </c>
      <c r="Q35" s="119">
        <v>1234893</v>
      </c>
      <c r="R35" s="123"/>
    </row>
    <row r="36" spans="2:18" ht="28.5" customHeight="1" x14ac:dyDescent="0.3">
      <c r="B36" s="118" t="s">
        <v>141</v>
      </c>
      <c r="C36" s="69">
        <v>0</v>
      </c>
      <c r="D36" s="69">
        <v>2281</v>
      </c>
      <c r="E36" s="69">
        <v>3205</v>
      </c>
      <c r="F36" s="69">
        <v>16280</v>
      </c>
      <c r="G36" s="69">
        <v>4946</v>
      </c>
      <c r="H36" s="69">
        <v>48</v>
      </c>
      <c r="I36" s="69">
        <v>322245</v>
      </c>
      <c r="J36" s="69">
        <v>64706</v>
      </c>
      <c r="K36" s="69">
        <v>0</v>
      </c>
      <c r="L36" s="69">
        <v>-618</v>
      </c>
      <c r="M36" s="69">
        <v>4577</v>
      </c>
      <c r="N36" s="69">
        <v>22185</v>
      </c>
      <c r="O36" s="69">
        <v>214725</v>
      </c>
      <c r="P36" s="69">
        <v>6518</v>
      </c>
      <c r="Q36" s="119">
        <v>661097</v>
      </c>
      <c r="R36" s="123"/>
    </row>
    <row r="37" spans="2:18" ht="28.5" customHeight="1" x14ac:dyDescent="0.3">
      <c r="B37" s="118" t="s">
        <v>212</v>
      </c>
      <c r="C37" s="69">
        <v>0</v>
      </c>
      <c r="D37" s="69">
        <v>3293</v>
      </c>
      <c r="E37" s="69">
        <v>12887</v>
      </c>
      <c r="F37" s="69">
        <v>894</v>
      </c>
      <c r="G37" s="69">
        <v>1408</v>
      </c>
      <c r="H37" s="69">
        <v>7321</v>
      </c>
      <c r="I37" s="69">
        <v>485102</v>
      </c>
      <c r="J37" s="69">
        <v>431731</v>
      </c>
      <c r="K37" s="69">
        <v>68165</v>
      </c>
      <c r="L37" s="69">
        <v>-187</v>
      </c>
      <c r="M37" s="69">
        <v>11352</v>
      </c>
      <c r="N37" s="69">
        <v>13189</v>
      </c>
      <c r="O37" s="69">
        <v>230942</v>
      </c>
      <c r="P37" s="69">
        <v>-2547</v>
      </c>
      <c r="Q37" s="119">
        <v>1263550</v>
      </c>
      <c r="R37" s="123"/>
    </row>
    <row r="38" spans="2:18" ht="28.5"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19">
        <v>0</v>
      </c>
      <c r="R38" s="123"/>
    </row>
    <row r="39" spans="2:18" ht="28.5" customHeight="1" x14ac:dyDescent="0.3">
      <c r="B39" s="118" t="s">
        <v>39</v>
      </c>
      <c r="C39" s="69">
        <v>0</v>
      </c>
      <c r="D39" s="69">
        <v>1176</v>
      </c>
      <c r="E39" s="69">
        <v>5693</v>
      </c>
      <c r="F39" s="69">
        <v>17078</v>
      </c>
      <c r="G39" s="69">
        <v>-1694</v>
      </c>
      <c r="H39" s="69">
        <v>33676</v>
      </c>
      <c r="I39" s="69">
        <v>58810</v>
      </c>
      <c r="J39" s="69">
        <v>107313</v>
      </c>
      <c r="K39" s="69">
        <v>-64045</v>
      </c>
      <c r="L39" s="69">
        <v>852</v>
      </c>
      <c r="M39" s="69">
        <v>18598</v>
      </c>
      <c r="N39" s="69">
        <v>59852</v>
      </c>
      <c r="O39" s="69">
        <v>7993</v>
      </c>
      <c r="P39" s="69">
        <v>-84</v>
      </c>
      <c r="Q39" s="119">
        <v>245216</v>
      </c>
      <c r="R39" s="123"/>
    </row>
    <row r="40" spans="2:18" ht="28.5" customHeight="1" x14ac:dyDescent="0.3">
      <c r="B40" s="118" t="s">
        <v>40</v>
      </c>
      <c r="C40" s="69">
        <v>0</v>
      </c>
      <c r="D40" s="69">
        <v>813</v>
      </c>
      <c r="E40" s="69">
        <v>-11194</v>
      </c>
      <c r="F40" s="69">
        <v>-9484</v>
      </c>
      <c r="G40" s="69">
        <v>-30972</v>
      </c>
      <c r="H40" s="69">
        <v>5519</v>
      </c>
      <c r="I40" s="69">
        <v>161232</v>
      </c>
      <c r="J40" s="69">
        <v>156786</v>
      </c>
      <c r="K40" s="69">
        <v>0</v>
      </c>
      <c r="L40" s="69">
        <v>-41119</v>
      </c>
      <c r="M40" s="69">
        <v>-17366</v>
      </c>
      <c r="N40" s="69">
        <v>-30324</v>
      </c>
      <c r="O40" s="69">
        <v>442107</v>
      </c>
      <c r="P40" s="69">
        <v>-8418</v>
      </c>
      <c r="Q40" s="119">
        <v>617579</v>
      </c>
      <c r="R40" s="123"/>
    </row>
    <row r="41" spans="2:18" ht="28.5" customHeight="1" x14ac:dyDescent="0.3">
      <c r="B41" s="118" t="s">
        <v>41</v>
      </c>
      <c r="C41" s="69">
        <v>0</v>
      </c>
      <c r="D41" s="69">
        <v>508</v>
      </c>
      <c r="E41" s="69">
        <v>7473</v>
      </c>
      <c r="F41" s="69">
        <v>-405</v>
      </c>
      <c r="G41" s="69">
        <v>1889</v>
      </c>
      <c r="H41" s="69">
        <v>240</v>
      </c>
      <c r="I41" s="69">
        <v>429386</v>
      </c>
      <c r="J41" s="69">
        <v>294332</v>
      </c>
      <c r="K41" s="69">
        <v>0</v>
      </c>
      <c r="L41" s="69">
        <v>-559</v>
      </c>
      <c r="M41" s="69">
        <v>3725</v>
      </c>
      <c r="N41" s="69">
        <v>8491</v>
      </c>
      <c r="O41" s="69">
        <v>0</v>
      </c>
      <c r="P41" s="69">
        <v>4873</v>
      </c>
      <c r="Q41" s="119">
        <v>749953</v>
      </c>
      <c r="R41" s="123"/>
    </row>
    <row r="42" spans="2:18" ht="28.5" customHeight="1" x14ac:dyDescent="0.3">
      <c r="B42" s="118" t="s">
        <v>42</v>
      </c>
      <c r="C42" s="69">
        <v>0</v>
      </c>
      <c r="D42" s="69">
        <v>-8068</v>
      </c>
      <c r="E42" s="69">
        <v>-4077</v>
      </c>
      <c r="F42" s="69">
        <v>19015</v>
      </c>
      <c r="G42" s="69">
        <v>15548</v>
      </c>
      <c r="H42" s="69">
        <v>-28574</v>
      </c>
      <c r="I42" s="69">
        <v>54962</v>
      </c>
      <c r="J42" s="69">
        <v>154080</v>
      </c>
      <c r="K42" s="69">
        <v>7180</v>
      </c>
      <c r="L42" s="69">
        <v>-1195</v>
      </c>
      <c r="M42" s="69">
        <v>-12054</v>
      </c>
      <c r="N42" s="69">
        <v>1804</v>
      </c>
      <c r="O42" s="69">
        <v>-46715</v>
      </c>
      <c r="P42" s="69">
        <v>-300</v>
      </c>
      <c r="Q42" s="119">
        <v>151604</v>
      </c>
      <c r="R42" s="123"/>
    </row>
    <row r="43" spans="2:18" ht="28.5" customHeight="1" x14ac:dyDescent="0.3">
      <c r="B43" s="118" t="s">
        <v>43</v>
      </c>
      <c r="C43" s="69">
        <v>18</v>
      </c>
      <c r="D43" s="69">
        <v>9638</v>
      </c>
      <c r="E43" s="69">
        <v>19956</v>
      </c>
      <c r="F43" s="69">
        <v>33099</v>
      </c>
      <c r="G43" s="69">
        <v>18259</v>
      </c>
      <c r="H43" s="69">
        <v>33927</v>
      </c>
      <c r="I43" s="69">
        <v>703025</v>
      </c>
      <c r="J43" s="69">
        <v>604569</v>
      </c>
      <c r="K43" s="69">
        <v>0</v>
      </c>
      <c r="L43" s="69">
        <v>-693</v>
      </c>
      <c r="M43" s="69">
        <v>35572</v>
      </c>
      <c r="N43" s="69">
        <v>32848</v>
      </c>
      <c r="O43" s="69">
        <v>4303445</v>
      </c>
      <c r="P43" s="69">
        <v>23864</v>
      </c>
      <c r="Q43" s="119">
        <v>5817527</v>
      </c>
      <c r="R43" s="123"/>
    </row>
    <row r="44" spans="2:18" ht="28.5"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19">
        <v>0</v>
      </c>
      <c r="R44" s="123"/>
    </row>
    <row r="45" spans="2:18" ht="28.5" customHeight="1" x14ac:dyDescent="0.3">
      <c r="B45" s="120" t="s">
        <v>45</v>
      </c>
      <c r="C45" s="121">
        <f t="shared" ref="C45:P45" si="0">SUM(C7:C44)</f>
        <v>45339</v>
      </c>
      <c r="D45" s="121">
        <f t="shared" si="0"/>
        <v>564177</v>
      </c>
      <c r="E45" s="121">
        <f t="shared" si="0"/>
        <v>416378</v>
      </c>
      <c r="F45" s="121">
        <f t="shared" si="0"/>
        <v>1156365</v>
      </c>
      <c r="G45" s="121">
        <f t="shared" si="0"/>
        <v>448503</v>
      </c>
      <c r="H45" s="121">
        <f t="shared" si="0"/>
        <v>583891</v>
      </c>
      <c r="I45" s="121">
        <f t="shared" si="0"/>
        <v>15613799</v>
      </c>
      <c r="J45" s="121">
        <f t="shared" si="0"/>
        <v>12017849</v>
      </c>
      <c r="K45" s="121">
        <f t="shared" si="0"/>
        <v>1820327</v>
      </c>
      <c r="L45" s="121">
        <f t="shared" si="0"/>
        <v>364601</v>
      </c>
      <c r="M45" s="121">
        <f t="shared" si="0"/>
        <v>724893</v>
      </c>
      <c r="N45" s="121">
        <f t="shared" si="0"/>
        <v>1836363</v>
      </c>
      <c r="O45" s="121">
        <f t="shared" si="0"/>
        <v>21044511</v>
      </c>
      <c r="P45" s="121">
        <f t="shared" si="0"/>
        <v>725217</v>
      </c>
      <c r="Q45" s="121">
        <f>SUM(C45:P45)</f>
        <v>57362213</v>
      </c>
      <c r="R45" s="123"/>
    </row>
    <row r="46" spans="2:18" ht="28.5" customHeight="1" x14ac:dyDescent="0.3">
      <c r="B46" s="288" t="s">
        <v>46</v>
      </c>
      <c r="C46" s="288"/>
      <c r="D46" s="288"/>
      <c r="E46" s="288"/>
      <c r="F46" s="288"/>
      <c r="G46" s="288"/>
      <c r="H46" s="288"/>
      <c r="I46" s="288"/>
      <c r="J46" s="288"/>
      <c r="K46" s="288"/>
      <c r="L46" s="288"/>
      <c r="M46" s="288"/>
      <c r="N46" s="288"/>
      <c r="O46" s="288"/>
      <c r="P46" s="288"/>
      <c r="Q46" s="288"/>
      <c r="R46" s="123"/>
    </row>
    <row r="47" spans="2:18" ht="28.5" customHeight="1" x14ac:dyDescent="0.3">
      <c r="B47" s="118" t="s">
        <v>47</v>
      </c>
      <c r="C47" s="69">
        <v>17302</v>
      </c>
      <c r="D47" s="69">
        <v>110934</v>
      </c>
      <c r="E47" s="69">
        <v>0</v>
      </c>
      <c r="F47" s="69">
        <v>467792</v>
      </c>
      <c r="G47" s="69">
        <v>34068</v>
      </c>
      <c r="H47" s="69">
        <v>56329</v>
      </c>
      <c r="I47" s="69">
        <v>0</v>
      </c>
      <c r="J47" s="69">
        <v>45669</v>
      </c>
      <c r="K47" s="69">
        <v>0</v>
      </c>
      <c r="L47" s="69">
        <v>0</v>
      </c>
      <c r="M47" s="69">
        <v>0</v>
      </c>
      <c r="N47" s="69">
        <v>130011</v>
      </c>
      <c r="O47" s="69">
        <v>489240</v>
      </c>
      <c r="P47" s="69">
        <v>13848</v>
      </c>
      <c r="Q47" s="122">
        <v>1365193</v>
      </c>
      <c r="R47" s="123"/>
    </row>
    <row r="48" spans="2:18" ht="28.5" customHeight="1" x14ac:dyDescent="0.3">
      <c r="B48" s="118" t="s">
        <v>64</v>
      </c>
      <c r="C48" s="69">
        <v>14511</v>
      </c>
      <c r="D48" s="69">
        <v>83853</v>
      </c>
      <c r="E48" s="69">
        <v>0</v>
      </c>
      <c r="F48" s="69">
        <v>705168</v>
      </c>
      <c r="G48" s="69">
        <v>2763</v>
      </c>
      <c r="H48" s="69">
        <v>111020</v>
      </c>
      <c r="I48" s="69">
        <v>0</v>
      </c>
      <c r="J48" s="69">
        <v>212177</v>
      </c>
      <c r="K48" s="69">
        <v>0</v>
      </c>
      <c r="L48" s="69">
        <v>14558</v>
      </c>
      <c r="M48" s="69">
        <v>0</v>
      </c>
      <c r="N48" s="69">
        <v>0</v>
      </c>
      <c r="O48" s="69">
        <v>411076</v>
      </c>
      <c r="P48" s="69">
        <v>108511</v>
      </c>
      <c r="Q48" s="122">
        <v>1663636</v>
      </c>
      <c r="R48" s="123"/>
    </row>
    <row r="49" spans="2:19" ht="28.5" customHeight="1" x14ac:dyDescent="0.3">
      <c r="B49" s="7" t="s">
        <v>250</v>
      </c>
      <c r="C49" s="69">
        <v>1087</v>
      </c>
      <c r="D49" s="69">
        <v>19178</v>
      </c>
      <c r="E49" s="69">
        <v>8724</v>
      </c>
      <c r="F49" s="69">
        <v>63327</v>
      </c>
      <c r="G49" s="69">
        <v>4610</v>
      </c>
      <c r="H49" s="69">
        <v>6237</v>
      </c>
      <c r="I49" s="69">
        <v>8972</v>
      </c>
      <c r="J49" s="69">
        <v>9708</v>
      </c>
      <c r="K49" s="69">
        <v>0</v>
      </c>
      <c r="L49" s="69">
        <v>20614</v>
      </c>
      <c r="M49" s="69">
        <v>8287</v>
      </c>
      <c r="N49" s="69">
        <v>8757</v>
      </c>
      <c r="O49" s="69">
        <v>86721</v>
      </c>
      <c r="P49" s="69">
        <v>8715</v>
      </c>
      <c r="Q49" s="122">
        <v>254936</v>
      </c>
      <c r="R49" s="123"/>
    </row>
    <row r="50" spans="2:19" ht="28.5" customHeight="1" x14ac:dyDescent="0.3">
      <c r="B50" s="118" t="s">
        <v>48</v>
      </c>
      <c r="C50" s="69">
        <v>31757</v>
      </c>
      <c r="D50" s="69">
        <v>503285</v>
      </c>
      <c r="E50" s="69">
        <v>1918790</v>
      </c>
      <c r="F50" s="69">
        <v>314575</v>
      </c>
      <c r="G50" s="69">
        <v>17181</v>
      </c>
      <c r="H50" s="69">
        <v>149618</v>
      </c>
      <c r="I50" s="69">
        <v>91043</v>
      </c>
      <c r="J50" s="69">
        <v>1985018</v>
      </c>
      <c r="K50" s="69">
        <v>0</v>
      </c>
      <c r="L50" s="69">
        <v>95199</v>
      </c>
      <c r="M50" s="69">
        <v>-42664</v>
      </c>
      <c r="N50" s="69">
        <v>5222</v>
      </c>
      <c r="O50" s="69">
        <v>3542367</v>
      </c>
      <c r="P50" s="69">
        <v>3897587</v>
      </c>
      <c r="Q50" s="122">
        <v>12508978</v>
      </c>
      <c r="R50" s="123"/>
    </row>
    <row r="51" spans="2:19" ht="28.5" customHeight="1" x14ac:dyDescent="0.3">
      <c r="B51" s="118" t="s">
        <v>251</v>
      </c>
      <c r="C51" s="69">
        <v>451</v>
      </c>
      <c r="D51" s="69">
        <v>8954</v>
      </c>
      <c r="E51" s="69">
        <v>85</v>
      </c>
      <c r="F51" s="69">
        <v>29931</v>
      </c>
      <c r="G51" s="69">
        <v>10508</v>
      </c>
      <c r="H51" s="69">
        <v>8389</v>
      </c>
      <c r="I51" s="69">
        <v>995</v>
      </c>
      <c r="J51" s="69">
        <v>3721</v>
      </c>
      <c r="K51" s="69">
        <v>0</v>
      </c>
      <c r="L51" s="69">
        <v>-7365</v>
      </c>
      <c r="M51" s="69">
        <v>-1113</v>
      </c>
      <c r="N51" s="69">
        <v>1607</v>
      </c>
      <c r="O51" s="69">
        <v>1392</v>
      </c>
      <c r="P51" s="69">
        <v>2560</v>
      </c>
      <c r="Q51" s="122">
        <v>60115</v>
      </c>
      <c r="R51" s="123"/>
    </row>
    <row r="52" spans="2:19" ht="28.5" customHeight="1" x14ac:dyDescent="0.3">
      <c r="B52" s="120" t="s">
        <v>45</v>
      </c>
      <c r="C52" s="121">
        <f>SUM(C47:C51)</f>
        <v>65108</v>
      </c>
      <c r="D52" s="121">
        <f t="shared" ref="D52:Q52" si="1">SUM(D47:D51)</f>
        <v>726204</v>
      </c>
      <c r="E52" s="121">
        <f t="shared" si="1"/>
        <v>1927599</v>
      </c>
      <c r="F52" s="121">
        <f t="shared" si="1"/>
        <v>1580793</v>
      </c>
      <c r="G52" s="121">
        <f t="shared" si="1"/>
        <v>69130</v>
      </c>
      <c r="H52" s="121">
        <f t="shared" si="1"/>
        <v>331593</v>
      </c>
      <c r="I52" s="121">
        <f t="shared" si="1"/>
        <v>101010</v>
      </c>
      <c r="J52" s="121">
        <f>SUM(J47:J51)</f>
        <v>2256293</v>
      </c>
      <c r="K52" s="121">
        <f t="shared" si="1"/>
        <v>0</v>
      </c>
      <c r="L52" s="121">
        <f t="shared" si="1"/>
        <v>123006</v>
      </c>
      <c r="M52" s="121">
        <f t="shared" si="1"/>
        <v>-35490</v>
      </c>
      <c r="N52" s="121">
        <f t="shared" si="1"/>
        <v>145597</v>
      </c>
      <c r="O52" s="121">
        <f t="shared" si="1"/>
        <v>4530796</v>
      </c>
      <c r="P52" s="121">
        <f t="shared" si="1"/>
        <v>4031221</v>
      </c>
      <c r="Q52" s="121">
        <f t="shared" si="1"/>
        <v>15852858</v>
      </c>
      <c r="R52" s="123"/>
    </row>
    <row r="53" spans="2:19" ht="18.75" customHeight="1" x14ac:dyDescent="0.3">
      <c r="B53" s="261" t="s">
        <v>50</v>
      </c>
      <c r="C53" s="261"/>
      <c r="D53" s="261"/>
      <c r="E53" s="261"/>
      <c r="F53" s="261"/>
      <c r="G53" s="261"/>
      <c r="H53" s="261"/>
      <c r="I53" s="261"/>
      <c r="J53" s="261"/>
      <c r="K53" s="261"/>
      <c r="L53" s="261"/>
      <c r="M53" s="261"/>
      <c r="N53" s="261"/>
      <c r="O53" s="261"/>
      <c r="P53" s="261"/>
      <c r="Q53" s="261"/>
      <c r="R53" s="106"/>
      <c r="S53" s="5"/>
    </row>
    <row r="54" spans="2:19" x14ac:dyDescent="0.3">
      <c r="Q54" s="5"/>
    </row>
    <row r="55" spans="2:19" x14ac:dyDescent="0.3">
      <c r="C55" s="5"/>
      <c r="D55" s="5"/>
      <c r="E55" s="5"/>
      <c r="F55" s="5"/>
      <c r="G55" s="5"/>
      <c r="H55" s="5"/>
      <c r="I55" s="5"/>
      <c r="J55" s="5"/>
      <c r="K55" s="5"/>
      <c r="L55" s="5"/>
      <c r="M55" s="5"/>
      <c r="N55" s="5"/>
      <c r="O55" s="5"/>
      <c r="P55" s="5"/>
      <c r="Q55" s="5"/>
    </row>
    <row r="56" spans="2:19" x14ac:dyDescent="0.3">
      <c r="R56" s="17"/>
    </row>
    <row r="57" spans="2:19" x14ac:dyDescent="0.3">
      <c r="Q57" s="5"/>
    </row>
  </sheetData>
  <sheetProtection algorithmName="SHA-512" hashValue="+YDxdPzFDNs3D+m41xI3xhrfAcSWAGzrRWpBIzEqe21KuJVc+i6muZt/t2MuhnJ7/+0WyZTiiIDDlFFCvl4oVw==" saltValue="einItvo0pFPBsJ8u/oqJNQ==" spinCount="100000" sheet="1" objects="1" scenarios="1"/>
  <mergeCells count="4">
    <mergeCell ref="B4:Q4"/>
    <mergeCell ref="B6:Q6"/>
    <mergeCell ref="B46:Q46"/>
    <mergeCell ref="B53:Q53"/>
  </mergeCells>
  <pageMargins left="0.7" right="0.7" top="0.75" bottom="0.75" header="0.3" footer="0.3"/>
  <pageSetup paperSize="9" scale="3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rgb="FF92D050"/>
    <pageSetUpPr fitToPage="1"/>
  </sheetPr>
  <dimension ref="B2:Q53"/>
  <sheetViews>
    <sheetView showGridLines="0" zoomScale="80" zoomScaleNormal="80" workbookViewId="0">
      <selection activeCell="H14" sqref="H14"/>
    </sheetView>
  </sheetViews>
  <sheetFormatPr defaultColWidth="9.453125" defaultRowHeight="14" x14ac:dyDescent="0.3"/>
  <cols>
    <col min="1" max="1" width="17.453125" style="4" customWidth="1"/>
    <col min="2" max="2" width="41.54296875" style="4" customWidth="1"/>
    <col min="3" max="17" width="20.453125" style="4" customWidth="1"/>
    <col min="18" max="18" width="2.453125" style="4" customWidth="1"/>
    <col min="19" max="16384" width="9.453125" style="4"/>
  </cols>
  <sheetData>
    <row r="2" spans="2:17" ht="20.25" customHeight="1" x14ac:dyDescent="0.3"/>
    <row r="3" spans="2:17" ht="4.5" customHeight="1" x14ac:dyDescent="0.3"/>
    <row r="4" spans="2:17" ht="21" customHeight="1" x14ac:dyDescent="0.3">
      <c r="B4" s="286" t="s">
        <v>305</v>
      </c>
      <c r="C4" s="286"/>
      <c r="D4" s="286"/>
      <c r="E4" s="286"/>
      <c r="F4" s="286"/>
      <c r="G4" s="286"/>
      <c r="H4" s="286"/>
      <c r="I4" s="286"/>
      <c r="J4" s="286"/>
      <c r="K4" s="286"/>
      <c r="L4" s="286"/>
      <c r="M4" s="286"/>
      <c r="N4" s="286"/>
      <c r="O4" s="286"/>
      <c r="P4" s="286"/>
      <c r="Q4" s="286"/>
    </row>
    <row r="5" spans="2:17" ht="26" x14ac:dyDescent="0.3">
      <c r="B5" s="127" t="s">
        <v>0</v>
      </c>
      <c r="C5" s="61" t="s">
        <v>194</v>
      </c>
      <c r="D5" s="61" t="s">
        <v>195</v>
      </c>
      <c r="E5" s="61" t="s">
        <v>196</v>
      </c>
      <c r="F5" s="61" t="s">
        <v>197</v>
      </c>
      <c r="G5" s="61" t="s">
        <v>198</v>
      </c>
      <c r="H5" s="61" t="s">
        <v>199</v>
      </c>
      <c r="I5" s="61" t="s">
        <v>200</v>
      </c>
      <c r="J5" s="61" t="s">
        <v>201</v>
      </c>
      <c r="K5" s="62" t="s">
        <v>202</v>
      </c>
      <c r="L5" s="62" t="s">
        <v>203</v>
      </c>
      <c r="M5" s="62" t="s">
        <v>204</v>
      </c>
      <c r="N5" s="62" t="s">
        <v>205</v>
      </c>
      <c r="O5" s="62" t="s">
        <v>206</v>
      </c>
      <c r="P5" s="62" t="s">
        <v>207</v>
      </c>
      <c r="Q5" s="62" t="s">
        <v>208</v>
      </c>
    </row>
    <row r="6" spans="2:17" ht="27" customHeight="1" x14ac:dyDescent="0.3">
      <c r="B6" s="290" t="s">
        <v>16</v>
      </c>
      <c r="C6" s="290"/>
      <c r="D6" s="290"/>
      <c r="E6" s="290"/>
      <c r="F6" s="290"/>
      <c r="G6" s="290"/>
      <c r="H6" s="290"/>
      <c r="I6" s="290"/>
      <c r="J6" s="290"/>
      <c r="K6" s="290"/>
      <c r="L6" s="290"/>
      <c r="M6" s="290"/>
      <c r="N6" s="290"/>
      <c r="O6" s="290"/>
      <c r="P6" s="290"/>
      <c r="Q6" s="290"/>
    </row>
    <row r="7" spans="2:17" ht="27" customHeight="1" x14ac:dyDescent="0.3">
      <c r="B7" s="128" t="s">
        <v>17</v>
      </c>
      <c r="C7" s="129" t="str">
        <f>IFERROR('APPENDIX 16'!C7/NEPI!C7*100,"0.00")</f>
        <v>0.00</v>
      </c>
      <c r="D7" s="129">
        <f>IFERROR('APPENDIX 16'!D7/NEPI!D7*100,"0.00")</f>
        <v>-356.25</v>
      </c>
      <c r="E7" s="129">
        <f>IFERROR('APPENDIX 16'!E7/NEPI!E7*100,"0.00")</f>
        <v>873.68421052631572</v>
      </c>
      <c r="F7" s="129">
        <f>IFERROR('APPENDIX 16'!F7/NEPI!F7*100,"0.00")</f>
        <v>-211.44694533762055</v>
      </c>
      <c r="G7" s="129">
        <f>IFERROR('APPENDIX 16'!G7/NEPI!G7*100,"0.00")</f>
        <v>34.076910271350094</v>
      </c>
      <c r="H7" s="129">
        <f>IFERROR('APPENDIX 16'!H7/NEPI!H7*100,"0.00")</f>
        <v>-31.939163498098861</v>
      </c>
      <c r="I7" s="129" t="str">
        <f>IFERROR('APPENDIX 16'!I7/NEPI!I7*100,"0.00")</f>
        <v>0.00</v>
      </c>
      <c r="J7" s="129" t="str">
        <f>IFERROR('APPENDIX 16'!J7/NEPI!J7*100,"0.00")</f>
        <v>0.00</v>
      </c>
      <c r="K7" s="129" t="str">
        <f>IFERROR('APPENDIX 16'!K7/NEPI!K7*100,"0.00")</f>
        <v>0.00</v>
      </c>
      <c r="L7" s="129">
        <f>IFERROR('APPENDIX 16'!L7/NEPI!L7*100,"0.00")</f>
        <v>20.259770381537749</v>
      </c>
      <c r="M7" s="129">
        <f>IFERROR('APPENDIX 16'!M7/NEPI!M7*100,"0.00")</f>
        <v>74.610822831727205</v>
      </c>
      <c r="N7" s="129">
        <f>IFERROR('APPENDIX 16'!N7/NEPI!N7*100,"0.00")</f>
        <v>23.561192318715964</v>
      </c>
      <c r="O7" s="129">
        <f>IFERROR('APPENDIX 16'!O7/NEPI!O7*100,"0.00")</f>
        <v>70.461782870720697</v>
      </c>
      <c r="P7" s="129">
        <f>IFERROR('APPENDIX 16'!P7/NEPI!P7*100,"0.00")</f>
        <v>-32.490974729241877</v>
      </c>
      <c r="Q7" s="144">
        <f>IFERROR('APPENDIX 16'!Q7/NEPI!Q7*100,"0.00")</f>
        <v>69.172481776302078</v>
      </c>
    </row>
    <row r="8" spans="2:17" ht="27" customHeight="1" x14ac:dyDescent="0.3">
      <c r="B8" s="9" t="s">
        <v>18</v>
      </c>
      <c r="C8" s="129" t="str">
        <f>IFERROR('APPENDIX 16'!C8/NEPI!C8*100,"0.00")</f>
        <v>0.00</v>
      </c>
      <c r="D8" s="129">
        <f>IFERROR('APPENDIX 16'!D8/NEPI!D8*100,"0.00")</f>
        <v>-623.27733973260194</v>
      </c>
      <c r="E8" s="129">
        <f>IFERROR('APPENDIX 16'!E8/NEPI!E8*100,"0.00")</f>
        <v>334.01360544217687</v>
      </c>
      <c r="F8" s="129">
        <f>IFERROR('APPENDIX 16'!F8/NEPI!F8*100,"0.00")</f>
        <v>-8.6742454567288441</v>
      </c>
      <c r="G8" s="129">
        <f>IFERROR('APPENDIX 16'!G8/NEPI!G8*100,"0.00")</f>
        <v>-31.055377882511358</v>
      </c>
      <c r="H8" s="129">
        <f>IFERROR('APPENDIX 16'!H8/NEPI!H8*100,"0.00")</f>
        <v>-0.46082949308755761</v>
      </c>
      <c r="I8" s="129">
        <f>IFERROR('APPENDIX 16'!I8/NEPI!I8*100,"0.00")</f>
        <v>3.1685549252950245</v>
      </c>
      <c r="J8" s="129">
        <f>IFERROR('APPENDIX 16'!J8/NEPI!J8*100,"0.00")</f>
        <v>141.38971247964614</v>
      </c>
      <c r="K8" s="129">
        <f>IFERROR('APPENDIX 16'!K8/NEPI!K8*100,"0.00")</f>
        <v>0</v>
      </c>
      <c r="L8" s="129">
        <f>IFERROR('APPENDIX 16'!L8/NEPI!L8*100,"0.00")</f>
        <v>-54.75827543603485</v>
      </c>
      <c r="M8" s="129">
        <f>IFERROR('APPENDIX 16'!M8/NEPI!M8*100,"0.00")</f>
        <v>4.2016122465597263</v>
      </c>
      <c r="N8" s="129">
        <f>IFERROR('APPENDIX 16'!N8/NEPI!N8*100,"0.00")</f>
        <v>32.995767237628073</v>
      </c>
      <c r="O8" s="129" t="str">
        <f>IFERROR('APPENDIX 16'!O8/NEPI!O8*100,"0.00")</f>
        <v>0.00</v>
      </c>
      <c r="P8" s="129">
        <f>IFERROR('APPENDIX 16'!P8/NEPI!P8*100,"0.00")</f>
        <v>23.244239631336406</v>
      </c>
      <c r="Q8" s="144">
        <f>IFERROR('APPENDIX 16'!Q8/NEPI!Q8*100,"0.00")</f>
        <v>43.357354037560079</v>
      </c>
    </row>
    <row r="9" spans="2:17" ht="27" customHeight="1" x14ac:dyDescent="0.3">
      <c r="B9" s="9" t="s">
        <v>19</v>
      </c>
      <c r="C9" s="129">
        <f>IFERROR('APPENDIX 16'!C9/NEPI!C9*100,"0.00")</f>
        <v>14.285714285714285</v>
      </c>
      <c r="D9" s="129">
        <f>IFERROR('APPENDIX 16'!D9/NEPI!D9*100,"0.00")</f>
        <v>34.385964912280706</v>
      </c>
      <c r="E9" s="129">
        <f>IFERROR('APPENDIX 16'!E9/NEPI!E9*100,"0.00")</f>
        <v>60.131683505505727</v>
      </c>
      <c r="F9" s="129">
        <f>IFERROR('APPENDIX 16'!F9/NEPI!F9*100,"0.00")</f>
        <v>6.5233169299973675</v>
      </c>
      <c r="G9" s="129">
        <f>IFERROR('APPENDIX 16'!G9/NEPI!G9*100,"0.00")</f>
        <v>14.635070361443137</v>
      </c>
      <c r="H9" s="129">
        <f>IFERROR('APPENDIX 16'!H9/NEPI!H9*100,"0.00")</f>
        <v>108.2459818308875</v>
      </c>
      <c r="I9" s="129">
        <f>IFERROR('APPENDIX 16'!I9/NEPI!I9*100,"0.00")</f>
        <v>65.410396920904233</v>
      </c>
      <c r="J9" s="129">
        <f>IFERROR('APPENDIX 16'!J9/NEPI!J9*100,"0.00")</f>
        <v>117.29560342061049</v>
      </c>
      <c r="K9" s="129" t="str">
        <f>IFERROR('APPENDIX 16'!K9/NEPI!K9*100,"0.00")</f>
        <v>0.00</v>
      </c>
      <c r="L9" s="129">
        <f>IFERROR('APPENDIX 16'!L9/NEPI!L9*100,"0.00")</f>
        <v>32.672998643147899</v>
      </c>
      <c r="M9" s="129">
        <f>IFERROR('APPENDIX 16'!M9/NEPI!M9*100,"0.00")</f>
        <v>49.780089494014611</v>
      </c>
      <c r="N9" s="129">
        <f>IFERROR('APPENDIX 16'!N9/NEPI!N9*100,"0.00")</f>
        <v>22.927518721575691</v>
      </c>
      <c r="O9" s="129" t="str">
        <f>IFERROR('APPENDIX 16'!O9/NEPI!O9*100,"0.00")</f>
        <v>0.00</v>
      </c>
      <c r="P9" s="129" t="str">
        <f>IFERROR('APPENDIX 16'!P9/NEPI!P9*100,"0.00")</f>
        <v>0.00</v>
      </c>
      <c r="Q9" s="144">
        <f>IFERROR('APPENDIX 16'!Q9/NEPI!Q9*100,"0.00")</f>
        <v>40.075760950840873</v>
      </c>
    </row>
    <row r="10" spans="2:17" ht="27" customHeight="1" x14ac:dyDescent="0.3">
      <c r="B10" s="9" t="s">
        <v>142</v>
      </c>
      <c r="C10" s="129">
        <f>IFERROR('APPENDIX 16'!C10/NEPI!C10*100,"0.00")</f>
        <v>3151.6923076923076</v>
      </c>
      <c r="D10" s="129">
        <f>IFERROR('APPENDIX 16'!D10/NEPI!D10*100,"0.00")</f>
        <v>376.44775655954044</v>
      </c>
      <c r="E10" s="129">
        <f>IFERROR('APPENDIX 16'!E10/NEPI!E10*100,"0.00")</f>
        <v>885.7698856725857</v>
      </c>
      <c r="F10" s="129">
        <f>IFERROR('APPENDIX 16'!F10/NEPI!F10*100,"0.00")</f>
        <v>58.391810451580952</v>
      </c>
      <c r="G10" s="129">
        <f>IFERROR('APPENDIX 16'!G10/NEPI!G10*100,"0.00")</f>
        <v>-11.275662121924464</v>
      </c>
      <c r="H10" s="129">
        <f>IFERROR('APPENDIX 16'!H10/NEPI!H10*100,"0.00")</f>
        <v>135.62122448979594</v>
      </c>
      <c r="I10" s="129">
        <f>IFERROR('APPENDIX 16'!I10/NEPI!I10*100,"0.00")</f>
        <v>83.179063167852007</v>
      </c>
      <c r="J10" s="129">
        <f>IFERROR('APPENDIX 16'!J10/NEPI!J10*100,"0.00")</f>
        <v>22.997252419065823</v>
      </c>
      <c r="K10" s="129" t="str">
        <f>IFERROR('APPENDIX 16'!K10/NEPI!K10*100,"0.00")</f>
        <v>0.00</v>
      </c>
      <c r="L10" s="129">
        <f>IFERROR('APPENDIX 16'!L10/NEPI!L10*100,"0.00")</f>
        <v>5.0148588410104011</v>
      </c>
      <c r="M10" s="129">
        <f>IFERROR('APPENDIX 16'!M10/NEPI!M10*100,"0.00")</f>
        <v>67.757193535672059</v>
      </c>
      <c r="N10" s="129">
        <f>IFERROR('APPENDIX 16'!N10/NEPI!N10*100,"0.00")</f>
        <v>46.678741857953952</v>
      </c>
      <c r="O10" s="129">
        <f>IFERROR('APPENDIX 16'!O10/NEPI!O10*100,"0.00")</f>
        <v>46.988520207579811</v>
      </c>
      <c r="P10" s="129">
        <f>IFERROR('APPENDIX 16'!P10/NEPI!P10*100,"0.00")</f>
        <v>374.79153303399613</v>
      </c>
      <c r="Q10" s="144">
        <f>IFERROR('APPENDIX 16'!Q10/NEPI!Q10*100,"0.00")</f>
        <v>68.061766517603573</v>
      </c>
    </row>
    <row r="11" spans="2:17" ht="27" customHeight="1" x14ac:dyDescent="0.3">
      <c r="B11" s="9" t="s">
        <v>20</v>
      </c>
      <c r="C11" s="129">
        <f>IFERROR('APPENDIX 16'!C11/NEPI!C11*100,"0.00")</f>
        <v>-36.162361623616235</v>
      </c>
      <c r="D11" s="129">
        <f>IFERROR('APPENDIX 16'!D11/NEPI!D11*100,"0.00")</f>
        <v>33.663806913246233</v>
      </c>
      <c r="E11" s="129">
        <f>IFERROR('APPENDIX 16'!E11/NEPI!E11*100,"0.00")</f>
        <v>30.685654008438817</v>
      </c>
      <c r="F11" s="129">
        <f>IFERROR('APPENDIX 16'!F11/NEPI!F11*100,"0.00")</f>
        <v>33.644659312588246</v>
      </c>
      <c r="G11" s="129">
        <f>IFERROR('APPENDIX 16'!G11/NEPI!G11*100,"0.00")</f>
        <v>2.4219904194833686</v>
      </c>
      <c r="H11" s="129">
        <f>IFERROR('APPENDIX 16'!H11/NEPI!H11*100,"0.00")</f>
        <v>42.388906188920764</v>
      </c>
      <c r="I11" s="129">
        <f>IFERROR('APPENDIX 16'!I11/NEPI!I11*100,"0.00")</f>
        <v>87.303432938599954</v>
      </c>
      <c r="J11" s="129">
        <f>IFERROR('APPENDIX 16'!J11/NEPI!J11*100,"0.00")</f>
        <v>75.674415452588718</v>
      </c>
      <c r="K11" s="129" t="str">
        <f>IFERROR('APPENDIX 16'!K11/NEPI!K11*100,"0.00")</f>
        <v>0.00</v>
      </c>
      <c r="L11" s="129">
        <f>IFERROR('APPENDIX 16'!L11/NEPI!L11*100,"0.00")</f>
        <v>1.0212563828523928</v>
      </c>
      <c r="M11" s="129">
        <f>IFERROR('APPENDIX 16'!M11/NEPI!M11*100,"0.00")</f>
        <v>61.582061353353559</v>
      </c>
      <c r="N11" s="129">
        <f>IFERROR('APPENDIX 16'!N11/NEPI!N11*100,"0.00")</f>
        <v>2.771490114185919</v>
      </c>
      <c r="O11" s="129">
        <f>IFERROR('APPENDIX 16'!O11/NEPI!O11*100,"0.00")</f>
        <v>72.301456251467812</v>
      </c>
      <c r="P11" s="129">
        <f>IFERROR('APPENDIX 16'!P11/NEPI!P11*100,"0.00")</f>
        <v>32.99035514354874</v>
      </c>
      <c r="Q11" s="144">
        <f>IFERROR('APPENDIX 16'!Q11/NEPI!Q11*100,"0.00")</f>
        <v>65.406504908583372</v>
      </c>
    </row>
    <row r="12" spans="2:17" ht="27" customHeight="1" x14ac:dyDescent="0.3">
      <c r="B12" s="9" t="s">
        <v>137</v>
      </c>
      <c r="C12" s="129" t="str">
        <f>IFERROR('APPENDIX 16'!C12/NEPI!C12*100,"0.00")</f>
        <v>0.00</v>
      </c>
      <c r="D12" s="129">
        <f>IFERROR('APPENDIX 16'!D12/NEPI!D12*100,"0.00")</f>
        <v>178.75900949118676</v>
      </c>
      <c r="E12" s="129">
        <f>IFERROR('APPENDIX 16'!E12/NEPI!E12*100,"0.00")</f>
        <v>19.453990480052934</v>
      </c>
      <c r="F12" s="129">
        <f>IFERROR('APPENDIX 16'!F12/NEPI!F12*100,"0.00")</f>
        <v>27.529615591270119</v>
      </c>
      <c r="G12" s="129">
        <f>IFERROR('APPENDIX 16'!G12/NEPI!G12*100,"0.00")</f>
        <v>32.268353038218308</v>
      </c>
      <c r="H12" s="129">
        <f>IFERROR('APPENDIX 16'!H12/NEPI!H12*100,"0.00")</f>
        <v>44.562188468935197</v>
      </c>
      <c r="I12" s="129">
        <f>IFERROR('APPENDIX 16'!I12/NEPI!I12*100,"0.00")</f>
        <v>87.009125351967327</v>
      </c>
      <c r="J12" s="129">
        <f>IFERROR('APPENDIX 16'!J12/NEPI!J12*100,"0.00")</f>
        <v>88.362307203483752</v>
      </c>
      <c r="K12" s="129" t="str">
        <f>IFERROR('APPENDIX 16'!K12/NEPI!K12*100,"0.00")</f>
        <v>0.00</v>
      </c>
      <c r="L12" s="129">
        <f>IFERROR('APPENDIX 16'!L12/NEPI!L12*100,"0.00")</f>
        <v>39.471104736945286</v>
      </c>
      <c r="M12" s="129">
        <f>IFERROR('APPENDIX 16'!M12/NEPI!M12*100,"0.00")</f>
        <v>8.794688191641713</v>
      </c>
      <c r="N12" s="129">
        <f>IFERROR('APPENDIX 16'!N12/NEPI!N12*100,"0.00")</f>
        <v>38.980602898455309</v>
      </c>
      <c r="O12" s="129">
        <f>IFERROR('APPENDIX 16'!O12/NEPI!O12*100,"0.00")</f>
        <v>60.808935661587924</v>
      </c>
      <c r="P12" s="129">
        <f>IFERROR('APPENDIX 16'!P12/NEPI!P12*100,"0.00")</f>
        <v>56.276158971211565</v>
      </c>
      <c r="Q12" s="144">
        <f>IFERROR('APPENDIX 16'!Q12/NEPI!Q12*100,"0.00")</f>
        <v>64.297316235332673</v>
      </c>
    </row>
    <row r="13" spans="2:17" ht="27" customHeight="1" x14ac:dyDescent="0.3">
      <c r="B13" s="9" t="s">
        <v>21</v>
      </c>
      <c r="C13" s="129" t="str">
        <f>IFERROR('APPENDIX 16'!C13/NEPI!C13*100,"0.00")</f>
        <v>0.00</v>
      </c>
      <c r="D13" s="129">
        <f>IFERROR('APPENDIX 16'!D13/NEPI!D13*100,"0.00")</f>
        <v>51.080035878659544</v>
      </c>
      <c r="E13" s="129">
        <f>IFERROR('APPENDIX 16'!E13/NEPI!E13*100,"0.00")</f>
        <v>94.005358752423177</v>
      </c>
      <c r="F13" s="129">
        <f>IFERROR('APPENDIX 16'!F13/NEPI!F13*100,"0.00")</f>
        <v>28.136239243735073</v>
      </c>
      <c r="G13" s="129">
        <f>IFERROR('APPENDIX 16'!G13/NEPI!G13*100,"0.00")</f>
        <v>119.95195570152819</v>
      </c>
      <c r="H13" s="129">
        <f>IFERROR('APPENDIX 16'!H13/NEPI!H13*100,"0.00")</f>
        <v>-1.1979834230539177</v>
      </c>
      <c r="I13" s="129">
        <f>IFERROR('APPENDIX 16'!I13/NEPI!I13*100,"0.00")</f>
        <v>84.386968581918069</v>
      </c>
      <c r="J13" s="129">
        <f>IFERROR('APPENDIX 16'!J13/NEPI!J13*100,"0.00")</f>
        <v>63.778840820092597</v>
      </c>
      <c r="K13" s="129" t="str">
        <f>IFERROR('APPENDIX 16'!K13/NEPI!K13*100,"0.00")</f>
        <v>0.00</v>
      </c>
      <c r="L13" s="129">
        <f>IFERROR('APPENDIX 16'!L13/NEPI!L13*100,"0.00")</f>
        <v>35.280299343926707</v>
      </c>
      <c r="M13" s="129">
        <f>IFERROR('APPENDIX 16'!M13/NEPI!M13*100,"0.00")</f>
        <v>40.294062844075555</v>
      </c>
      <c r="N13" s="129">
        <f>IFERROR('APPENDIX 16'!N13/NEPI!N13*100,"0.00")</f>
        <v>36.887250016610189</v>
      </c>
      <c r="O13" s="129">
        <f>IFERROR('APPENDIX 16'!O13/NEPI!O13*100,"0.00")</f>
        <v>73.684815347629112</v>
      </c>
      <c r="P13" s="129">
        <f>IFERROR('APPENDIX 16'!P13/NEPI!P13*100,"0.00")</f>
        <v>103.87220003472825</v>
      </c>
      <c r="Q13" s="144">
        <f>IFERROR('APPENDIX 16'!Q13/NEPI!Q13*100,"0.00")</f>
        <v>70.052212970413734</v>
      </c>
    </row>
    <row r="14" spans="2:17" ht="27" customHeight="1" x14ac:dyDescent="0.3">
      <c r="B14" s="9" t="s">
        <v>22</v>
      </c>
      <c r="C14" s="129" t="str">
        <f>IFERROR('APPENDIX 16'!C14/NEPI!C14*100,"0.00")</f>
        <v>0.00</v>
      </c>
      <c r="D14" s="129">
        <f>IFERROR('APPENDIX 16'!D14/NEPI!D14*100,"0.00")</f>
        <v>18.880012867252841</v>
      </c>
      <c r="E14" s="129">
        <f>IFERROR('APPENDIX 16'!E14/NEPI!E14*100,"0.00")</f>
        <v>-1110.8676852118765</v>
      </c>
      <c r="F14" s="129">
        <f>IFERROR('APPENDIX 16'!F14/NEPI!F14*100,"0.00")</f>
        <v>9.1628687934756528</v>
      </c>
      <c r="G14" s="129">
        <f>IFERROR('APPENDIX 16'!G14/NEPI!G14*100,"0.00")</f>
        <v>1.4560826679192109</v>
      </c>
      <c r="H14" s="129">
        <f>IFERROR('APPENDIX 16'!H14/NEPI!H14*100,"0.00")</f>
        <v>26.175291415200675</v>
      </c>
      <c r="I14" s="129">
        <f>IFERROR('APPENDIX 16'!I14/NEPI!I14*100,"0.00")</f>
        <v>111.01884639266954</v>
      </c>
      <c r="J14" s="129">
        <f>IFERROR('APPENDIX 16'!J14/NEPI!J14*100,"0.00")</f>
        <v>68.600513987502438</v>
      </c>
      <c r="K14" s="129" t="str">
        <f>IFERROR('APPENDIX 16'!K14/NEPI!K14*100,"0.00")</f>
        <v>0.00</v>
      </c>
      <c r="L14" s="129">
        <f>IFERROR('APPENDIX 16'!L14/NEPI!L14*100,"0.00")</f>
        <v>-4.9579901838449381</v>
      </c>
      <c r="M14" s="129">
        <f>IFERROR('APPENDIX 16'!M14/NEPI!M14*100,"0.00")</f>
        <v>-6.2499021740831751</v>
      </c>
      <c r="N14" s="129">
        <f>IFERROR('APPENDIX 16'!N14/NEPI!N14*100,"0.00")</f>
        <v>1116.1688471982227</v>
      </c>
      <c r="O14" s="129" t="str">
        <f>IFERROR('APPENDIX 16'!O14/NEPI!O14*100,"0.00")</f>
        <v>0.00</v>
      </c>
      <c r="P14" s="129">
        <f>IFERROR('APPENDIX 16'!P14/NEPI!P14*100,"0.00")</f>
        <v>410.28607488430799</v>
      </c>
      <c r="Q14" s="144">
        <f>IFERROR('APPENDIX 16'!Q14/NEPI!Q14*100,"0.00")</f>
        <v>58.07693004219562</v>
      </c>
    </row>
    <row r="15" spans="2:17" ht="27" customHeight="1" x14ac:dyDescent="0.3">
      <c r="B15" s="9" t="s">
        <v>23</v>
      </c>
      <c r="C15" s="129" t="str">
        <f>IFERROR('APPENDIX 16'!C15/NEPI!C15*100,"0.00")</f>
        <v>0.00</v>
      </c>
      <c r="D15" s="129" t="str">
        <f>IFERROR('APPENDIX 16'!D15/NEPI!D15*100,"0.00")</f>
        <v>0.00</v>
      </c>
      <c r="E15" s="129" t="str">
        <f>IFERROR('APPENDIX 16'!E15/NEPI!E15*100,"0.00")</f>
        <v>0.00</v>
      </c>
      <c r="F15" s="129" t="str">
        <f>IFERROR('APPENDIX 16'!F15/NEPI!F15*100,"0.00")</f>
        <v>0.00</v>
      </c>
      <c r="G15" s="129" t="str">
        <f>IFERROR('APPENDIX 16'!G15/NEPI!G15*100,"0.00")</f>
        <v>0.00</v>
      </c>
      <c r="H15" s="129" t="str">
        <f>IFERROR('APPENDIX 16'!H15/NEPI!H15*100,"0.00")</f>
        <v>0.00</v>
      </c>
      <c r="I15" s="129">
        <f>IFERROR('APPENDIX 16'!I15/NEPI!I15*100,"0.00")</f>
        <v>167.14448067708722</v>
      </c>
      <c r="J15" s="129">
        <f>IFERROR('APPENDIX 16'!J15/NEPI!J15*100,"0.00")</f>
        <v>193.50086329855117</v>
      </c>
      <c r="K15" s="129">
        <f>IFERROR('APPENDIX 16'!K15/NEPI!K15*100,"0.00")</f>
        <v>73.367582279357265</v>
      </c>
      <c r="L15" s="129" t="str">
        <f>IFERROR('APPENDIX 16'!L15/NEPI!L15*100,"0.00")</f>
        <v>0.00</v>
      </c>
      <c r="M15" s="129" t="str">
        <f>IFERROR('APPENDIX 16'!M15/NEPI!M15*100,"0.00")</f>
        <v>0.00</v>
      </c>
      <c r="N15" s="129" t="str">
        <f>IFERROR('APPENDIX 16'!N15/NEPI!N15*100,"0.00")</f>
        <v>0.00</v>
      </c>
      <c r="O15" s="129" t="str">
        <f>IFERROR('APPENDIX 16'!O15/NEPI!O15*100,"0.00")</f>
        <v>0.00</v>
      </c>
      <c r="P15" s="129" t="str">
        <f>IFERROR('APPENDIX 16'!P15/NEPI!P15*100,"0.00")</f>
        <v>0.00</v>
      </c>
      <c r="Q15" s="144">
        <f>IFERROR('APPENDIX 16'!Q15/NEPI!Q15*100,"0.00")</f>
        <v>82.153646317570946</v>
      </c>
    </row>
    <row r="16" spans="2:17" ht="27" customHeight="1" x14ac:dyDescent="0.3">
      <c r="B16" s="9" t="s">
        <v>24</v>
      </c>
      <c r="C16" s="129">
        <f>IFERROR('APPENDIX 16'!C16/NEPI!C16*100,"0.00")</f>
        <v>0</v>
      </c>
      <c r="D16" s="129">
        <f>IFERROR('APPENDIX 16'!D16/NEPI!D16*100,"0.00")</f>
        <v>41.901198877646458</v>
      </c>
      <c r="E16" s="129">
        <f>IFERROR('APPENDIX 16'!E16/NEPI!E16*100,"0.00")</f>
        <v>31.948030987734022</v>
      </c>
      <c r="F16" s="129">
        <f>IFERROR('APPENDIX 16'!F16/NEPI!F16*100,"0.00")</f>
        <v>40.644522968197883</v>
      </c>
      <c r="G16" s="129">
        <f>IFERROR('APPENDIX 16'!G16/NEPI!G16*100,"0.00")</f>
        <v>52.956739363603866</v>
      </c>
      <c r="H16" s="129">
        <f>IFERROR('APPENDIX 16'!H16/NEPI!H16*100,"0.00")</f>
        <v>35.512596516936256</v>
      </c>
      <c r="I16" s="129">
        <f>IFERROR('APPENDIX 16'!I16/NEPI!I16*100,"0.00")</f>
        <v>92.320739716500782</v>
      </c>
      <c r="J16" s="129">
        <f>IFERROR('APPENDIX 16'!J16/NEPI!J16*100,"0.00")</f>
        <v>81.537496970035988</v>
      </c>
      <c r="K16" s="129">
        <f>IFERROR('APPENDIX 16'!K16/NEPI!K16*100,"0.00")</f>
        <v>102.27983732207102</v>
      </c>
      <c r="L16" s="129">
        <f>IFERROR('APPENDIX 16'!L16/NEPI!L16*100,"0.00")</f>
        <v>7520.2882483370286</v>
      </c>
      <c r="M16" s="129">
        <f>IFERROR('APPENDIX 16'!M16/NEPI!M16*100,"0.00")</f>
        <v>24.043522803546828</v>
      </c>
      <c r="N16" s="129">
        <f>IFERROR('APPENDIX 16'!N16/NEPI!N16*100,"0.00")</f>
        <v>64.246965332496444</v>
      </c>
      <c r="O16" s="129" t="str">
        <f>IFERROR('APPENDIX 16'!O16/NEPI!O16*100,"0.00")</f>
        <v>0.00</v>
      </c>
      <c r="P16" s="129">
        <f>IFERROR('APPENDIX 16'!P16/NEPI!P16*100,"0.00")</f>
        <v>1.0867023567780445</v>
      </c>
      <c r="Q16" s="144">
        <f>IFERROR('APPENDIX 16'!Q16/NEPI!Q16*100,"0.00")</f>
        <v>80.196193127097573</v>
      </c>
    </row>
    <row r="17" spans="2:17" ht="27" customHeight="1" x14ac:dyDescent="0.3">
      <c r="B17" s="9" t="s">
        <v>25</v>
      </c>
      <c r="C17" s="129" t="str">
        <f>IFERROR('APPENDIX 16'!C17/NEPI!C17*100,"0.00")</f>
        <v>0.00</v>
      </c>
      <c r="D17" s="129">
        <f>IFERROR('APPENDIX 16'!D17/NEPI!D17*100,"0.00")</f>
        <v>114.37119675456388</v>
      </c>
      <c r="E17" s="129">
        <f>IFERROR('APPENDIX 16'!E17/NEPI!E17*100,"0.00")</f>
        <v>37.769315039908186</v>
      </c>
      <c r="F17" s="129">
        <f>IFERROR('APPENDIX 16'!F17/NEPI!F17*100,"0.00")</f>
        <v>20.961157758208753</v>
      </c>
      <c r="G17" s="129">
        <f>IFERROR('APPENDIX 16'!G17/NEPI!G17*100,"0.00")</f>
        <v>38.418120155038757</v>
      </c>
      <c r="H17" s="129">
        <f>IFERROR('APPENDIX 16'!H17/NEPI!H17*100,"0.00")</f>
        <v>53.165804843569809</v>
      </c>
      <c r="I17" s="129">
        <f>IFERROR('APPENDIX 16'!I17/NEPI!I17*100,"0.00")</f>
        <v>70.943115196200907</v>
      </c>
      <c r="J17" s="129">
        <f>IFERROR('APPENDIX 16'!J17/NEPI!J17*100,"0.00")</f>
        <v>49.347185484048616</v>
      </c>
      <c r="K17" s="129" t="str">
        <f>IFERROR('APPENDIX 16'!K17/NEPI!K17*100,"0.00")</f>
        <v>0.00</v>
      </c>
      <c r="L17" s="129">
        <f>IFERROR('APPENDIX 16'!L17/NEPI!L17*100,"0.00")</f>
        <v>34.274014723708717</v>
      </c>
      <c r="M17" s="129">
        <f>IFERROR('APPENDIX 16'!M17/NEPI!M17*100,"0.00")</f>
        <v>35.096141370630825</v>
      </c>
      <c r="N17" s="129">
        <f>IFERROR('APPENDIX 16'!N17/NEPI!N17*100,"0.00")</f>
        <v>5.5003377400366697E-2</v>
      </c>
      <c r="O17" s="129">
        <f>IFERROR('APPENDIX 16'!O17/NEPI!O17*100,"0.00")</f>
        <v>67.529078667591719</v>
      </c>
      <c r="P17" s="129">
        <f>IFERROR('APPENDIX 16'!P17/NEPI!P17*100,"0.00")</f>
        <v>-41.399242575244173</v>
      </c>
      <c r="Q17" s="144">
        <f>IFERROR('APPENDIX 16'!Q17/NEPI!Q17*100,"0.00")</f>
        <v>56.647643585794796</v>
      </c>
    </row>
    <row r="18" spans="2:17" ht="27" customHeight="1" x14ac:dyDescent="0.3">
      <c r="B18" s="9" t="s">
        <v>26</v>
      </c>
      <c r="C18" s="129">
        <f>IFERROR('APPENDIX 16'!C18/NEPI!C18*100,"0.00")</f>
        <v>65.75682382133995</v>
      </c>
      <c r="D18" s="129">
        <f>IFERROR('APPENDIX 16'!D18/NEPI!D18*100,"0.00")</f>
        <v>106.35009735646499</v>
      </c>
      <c r="E18" s="129">
        <f>IFERROR('APPENDIX 16'!E18/NEPI!E18*100,"0.00")</f>
        <v>39.6295871559633</v>
      </c>
      <c r="F18" s="129">
        <f>IFERROR('APPENDIX 16'!F18/NEPI!F18*100,"0.00")</f>
        <v>34.203163719368682</v>
      </c>
      <c r="G18" s="129">
        <f>IFERROR('APPENDIX 16'!G18/NEPI!G18*100,"0.00")</f>
        <v>23.877407689663933</v>
      </c>
      <c r="H18" s="129">
        <f>IFERROR('APPENDIX 16'!H18/NEPI!H18*100,"0.00")</f>
        <v>11.68027678524215</v>
      </c>
      <c r="I18" s="129">
        <f>IFERROR('APPENDIX 16'!I18/NEPI!I18*100,"0.00")</f>
        <v>86.51889346823107</v>
      </c>
      <c r="J18" s="129">
        <f>IFERROR('APPENDIX 16'!J18/NEPI!J18*100,"0.00")</f>
        <v>68.721648393794723</v>
      </c>
      <c r="K18" s="129">
        <f>IFERROR('APPENDIX 16'!K18/NEPI!K18*100,"0.00")</f>
        <v>4.7514963157759924</v>
      </c>
      <c r="L18" s="129">
        <f>IFERROR('APPENDIX 16'!L18/NEPI!L18*100,"0.00")</f>
        <v>9.6155009680542101</v>
      </c>
      <c r="M18" s="129">
        <f>IFERROR('APPENDIX 16'!M18/NEPI!M18*100,"0.00")</f>
        <v>47.051852892889315</v>
      </c>
      <c r="N18" s="129">
        <f>IFERROR('APPENDIX 16'!N18/NEPI!N18*100,"0.00")</f>
        <v>49.154803890956309</v>
      </c>
      <c r="O18" s="129">
        <f>IFERROR('APPENDIX 16'!O18/NEPI!O18*100,"0.00")</f>
        <v>65.113822463896554</v>
      </c>
      <c r="P18" s="129">
        <f>IFERROR('APPENDIX 16'!P18/NEPI!P18*100,"0.00")</f>
        <v>9.4558861867341992</v>
      </c>
      <c r="Q18" s="144">
        <f>IFERROR('APPENDIX 16'!Q18/NEPI!Q18*100,"0.00")</f>
        <v>58.384363453448444</v>
      </c>
    </row>
    <row r="19" spans="2:17" ht="27" customHeight="1" x14ac:dyDescent="0.3">
      <c r="B19" s="9" t="s">
        <v>27</v>
      </c>
      <c r="C19" s="129" t="str">
        <f>IFERROR('APPENDIX 16'!C19/NEPI!C19*100,"0.00")</f>
        <v>0.00</v>
      </c>
      <c r="D19" s="129">
        <f>IFERROR('APPENDIX 16'!D19/NEPI!D19*100,"0.00")</f>
        <v>183.98964688482161</v>
      </c>
      <c r="E19" s="129">
        <f>IFERROR('APPENDIX 16'!E19/NEPI!E19*100,"0.00")</f>
        <v>23.452100720450815</v>
      </c>
      <c r="F19" s="129">
        <f>IFERROR('APPENDIX 16'!F19/NEPI!F19*100,"0.00")</f>
        <v>33.906940579472909</v>
      </c>
      <c r="G19" s="129">
        <f>IFERROR('APPENDIX 16'!G19/NEPI!G19*100,"0.00")</f>
        <v>51.576988481406616</v>
      </c>
      <c r="H19" s="129">
        <f>IFERROR('APPENDIX 16'!H19/NEPI!H19*100,"0.00")</f>
        <v>20.512896355892096</v>
      </c>
      <c r="I19" s="129">
        <f>IFERROR('APPENDIX 16'!I19/NEPI!I19*100,"0.00")</f>
        <v>81.036382792890862</v>
      </c>
      <c r="J19" s="129">
        <f>IFERROR('APPENDIX 16'!J19/NEPI!J19*100,"0.00")</f>
        <v>85.673101761266409</v>
      </c>
      <c r="K19" s="129" t="str">
        <f>IFERROR('APPENDIX 16'!K19/NEPI!K19*100,"0.00")</f>
        <v>0.00</v>
      </c>
      <c r="L19" s="129">
        <f>IFERROR('APPENDIX 16'!L19/NEPI!L19*100,"0.00")</f>
        <v>-60.764291792372546</v>
      </c>
      <c r="M19" s="129">
        <f>IFERROR('APPENDIX 16'!M19/NEPI!M19*100,"0.00")</f>
        <v>6.4243967740882226</v>
      </c>
      <c r="N19" s="129">
        <f>IFERROR('APPENDIX 16'!N19/NEPI!N19*100,"0.00")</f>
        <v>31.830850884185256</v>
      </c>
      <c r="O19" s="129" t="str">
        <f>IFERROR('APPENDIX 16'!O19/NEPI!O19*100,"0.00")</f>
        <v>0.00</v>
      </c>
      <c r="P19" s="129">
        <f>IFERROR('APPENDIX 16'!P19/NEPI!P19*100,"0.00")</f>
        <v>8.0359783144406123</v>
      </c>
      <c r="Q19" s="144">
        <f>IFERROR('APPENDIX 16'!Q19/NEPI!Q19*100,"0.00")</f>
        <v>67.78568085645756</v>
      </c>
    </row>
    <row r="20" spans="2:17" ht="27" customHeight="1" x14ac:dyDescent="0.3">
      <c r="B20" s="9" t="s">
        <v>28</v>
      </c>
      <c r="C20" s="129">
        <f>IFERROR('APPENDIX 16'!C20/NEPI!C20*100,"0.00")</f>
        <v>62.705882352941181</v>
      </c>
      <c r="D20" s="129">
        <f>IFERROR('APPENDIX 16'!D20/NEPI!D20*100,"0.00")</f>
        <v>74.659024447303779</v>
      </c>
      <c r="E20" s="129">
        <f>IFERROR('APPENDIX 16'!E20/NEPI!E20*100,"0.00")</f>
        <v>29.507183049240471</v>
      </c>
      <c r="F20" s="129">
        <f>IFERROR('APPENDIX 16'!F20/NEPI!F20*100,"0.00")</f>
        <v>56.022431276336434</v>
      </c>
      <c r="G20" s="129">
        <f>IFERROR('APPENDIX 16'!G20/NEPI!G20*100,"0.00")</f>
        <v>7.882317360510342</v>
      </c>
      <c r="H20" s="129">
        <f>IFERROR('APPENDIX 16'!H20/NEPI!H20*100,"0.00")</f>
        <v>11.633417614275691</v>
      </c>
      <c r="I20" s="129">
        <f>IFERROR('APPENDIX 16'!I20/NEPI!I20*100,"0.00")</f>
        <v>59.258536561863494</v>
      </c>
      <c r="J20" s="129">
        <f>IFERROR('APPENDIX 16'!J20/NEPI!J20*100,"0.00")</f>
        <v>67.603205840819641</v>
      </c>
      <c r="K20" s="129">
        <f>IFERROR('APPENDIX 16'!K20/NEPI!K20*100,"0.00")</f>
        <v>3.876757538767575</v>
      </c>
      <c r="L20" s="129">
        <f>IFERROR('APPENDIX 16'!L20/NEPI!L20*100,"0.00")</f>
        <v>31.597259093152108</v>
      </c>
      <c r="M20" s="129">
        <f>IFERROR('APPENDIX 16'!M20/NEPI!M20*100,"0.00")</f>
        <v>-3.1009970898335002</v>
      </c>
      <c r="N20" s="129">
        <f>IFERROR('APPENDIX 16'!N20/NEPI!N20*100,"0.00")</f>
        <v>13.478182698982675</v>
      </c>
      <c r="O20" s="129">
        <f>IFERROR('APPENDIX 16'!O20/NEPI!O20*100,"0.00")</f>
        <v>55.456779723944337</v>
      </c>
      <c r="P20" s="129">
        <f>IFERROR('APPENDIX 16'!P20/NEPI!P20*100,"0.00")</f>
        <v>79.890128183785578</v>
      </c>
      <c r="Q20" s="144">
        <f>IFERROR('APPENDIX 16'!Q20/NEPI!Q20*100,"0.00")</f>
        <v>46.42540654863987</v>
      </c>
    </row>
    <row r="21" spans="2:17" ht="27" customHeight="1" x14ac:dyDescent="0.3">
      <c r="B21" s="9" t="s">
        <v>29</v>
      </c>
      <c r="C21" s="129">
        <f>IFERROR('APPENDIX 16'!C21/NEPI!C21*100,"0.00")</f>
        <v>245.28875379939211</v>
      </c>
      <c r="D21" s="129">
        <f>IFERROR('APPENDIX 16'!D21/NEPI!D21*100,"0.00")</f>
        <v>29.61240563952251</v>
      </c>
      <c r="E21" s="129">
        <f>IFERROR('APPENDIX 16'!E21/NEPI!E21*100,"0.00")</f>
        <v>8.1709823263460759</v>
      </c>
      <c r="F21" s="129">
        <f>IFERROR('APPENDIX 16'!F21/NEPI!F21*100,"0.00")</f>
        <v>77.014954948012701</v>
      </c>
      <c r="G21" s="129">
        <f>IFERROR('APPENDIX 16'!G21/NEPI!G21*100,"0.00")</f>
        <v>11.378198143224513</v>
      </c>
      <c r="H21" s="129">
        <f>IFERROR('APPENDIX 16'!H21/NEPI!H21*100,"0.00")</f>
        <v>32.879865863053425</v>
      </c>
      <c r="I21" s="129">
        <f>IFERROR('APPENDIX 16'!I21/NEPI!I21*100,"0.00")</f>
        <v>56.388198351432685</v>
      </c>
      <c r="J21" s="129">
        <f>IFERROR('APPENDIX 16'!J21/NEPI!J21*100,"0.00")</f>
        <v>44.944308246450319</v>
      </c>
      <c r="K21" s="129" t="str">
        <f>IFERROR('APPENDIX 16'!K21/NEPI!K21*100,"0.00")</f>
        <v>0.00</v>
      </c>
      <c r="L21" s="129">
        <f>IFERROR('APPENDIX 16'!L21/NEPI!L21*100,"0.00")</f>
        <v>28.293888677131342</v>
      </c>
      <c r="M21" s="129">
        <f>IFERROR('APPENDIX 16'!M21/NEPI!M21*100,"0.00")</f>
        <v>24.208635748554556</v>
      </c>
      <c r="N21" s="129">
        <f>IFERROR('APPENDIX 16'!N21/NEPI!N21*100,"0.00")</f>
        <v>24.168610216587453</v>
      </c>
      <c r="O21" s="129">
        <f>IFERROR('APPENDIX 16'!O21/NEPI!O21*100,"0.00")</f>
        <v>92.51136514941129</v>
      </c>
      <c r="P21" s="129">
        <f>IFERROR('APPENDIX 16'!P21/NEPI!P21*100,"0.00")</f>
        <v>0.94231045892677312</v>
      </c>
      <c r="Q21" s="144">
        <f>IFERROR('APPENDIX 16'!Q21/NEPI!Q21*100,"0.00")</f>
        <v>46.116777638074637</v>
      </c>
    </row>
    <row r="22" spans="2:17" ht="27" customHeight="1" x14ac:dyDescent="0.3">
      <c r="B22" s="9" t="s">
        <v>30</v>
      </c>
      <c r="C22" s="129" t="str">
        <f>IFERROR('APPENDIX 16'!C22/NEPI!C22*100,"0.00")</f>
        <v>0.00</v>
      </c>
      <c r="D22" s="129">
        <f>IFERROR('APPENDIX 16'!D22/NEPI!D22*100,"0.00")</f>
        <v>56.42895079909227</v>
      </c>
      <c r="E22" s="129">
        <f>IFERROR('APPENDIX 16'!E22/NEPI!E22*100,"0.00")</f>
        <v>147.58101816163546</v>
      </c>
      <c r="F22" s="129">
        <f>IFERROR('APPENDIX 16'!F22/NEPI!F22*100,"0.00")</f>
        <v>46.724846091516177</v>
      </c>
      <c r="G22" s="129">
        <f>IFERROR('APPENDIX 16'!G22/NEPI!G22*100,"0.00")</f>
        <v>-4.2740596346834163</v>
      </c>
      <c r="H22" s="129">
        <f>IFERROR('APPENDIX 16'!H22/NEPI!H22*100,"0.00")</f>
        <v>38.856050729682181</v>
      </c>
      <c r="I22" s="129">
        <f>IFERROR('APPENDIX 16'!I22/NEPI!I22*100,"0.00")</f>
        <v>70.212480189110053</v>
      </c>
      <c r="J22" s="129">
        <f>IFERROR('APPENDIX 16'!J22/NEPI!J22*100,"0.00")</f>
        <v>55.211118733287599</v>
      </c>
      <c r="K22" s="129">
        <f>IFERROR('APPENDIX 16'!K22/NEPI!K22*100,"0.00")</f>
        <v>-43.359611885991512</v>
      </c>
      <c r="L22" s="129">
        <f>IFERROR('APPENDIX 16'!L22/NEPI!L22*100,"0.00")</f>
        <v>88.66581809766258</v>
      </c>
      <c r="M22" s="129">
        <f>IFERROR('APPENDIX 16'!M22/NEPI!M22*100,"0.00")</f>
        <v>37.334044457989677</v>
      </c>
      <c r="N22" s="129">
        <f>IFERROR('APPENDIX 16'!N22/NEPI!N22*100,"0.00")</f>
        <v>51.08048835934261</v>
      </c>
      <c r="O22" s="129" t="str">
        <f>IFERROR('APPENDIX 16'!O22/NEPI!O22*100,"0.00")</f>
        <v>0.00</v>
      </c>
      <c r="P22" s="129">
        <f>IFERROR('APPENDIX 16'!P22/NEPI!P22*100,"0.00")</f>
        <v>30.035121714908563</v>
      </c>
      <c r="Q22" s="144">
        <f>IFERROR('APPENDIX 16'!Q22/NEPI!Q22*100,"0.00")</f>
        <v>57.759672582400377</v>
      </c>
    </row>
    <row r="23" spans="2:17" ht="27" customHeight="1" x14ac:dyDescent="0.3">
      <c r="B23" s="9" t="s">
        <v>31</v>
      </c>
      <c r="C23" s="129" t="str">
        <f>IFERROR('APPENDIX 16'!C23/NEPI!C23*100,"0.00")</f>
        <v>0.00</v>
      </c>
      <c r="D23" s="129" t="str">
        <f>IFERROR('APPENDIX 16'!D23/NEPI!D23*100,"0.00")</f>
        <v>0.00</v>
      </c>
      <c r="E23" s="129" t="str">
        <f>IFERROR('APPENDIX 16'!E23/NEPI!E23*100,"0.00")</f>
        <v>0.00</v>
      </c>
      <c r="F23" s="129" t="str">
        <f>IFERROR('APPENDIX 16'!F23/NEPI!F23*100,"0.00")</f>
        <v>0.00</v>
      </c>
      <c r="G23" s="129" t="str">
        <f>IFERROR('APPENDIX 16'!G23/NEPI!G23*100,"0.00")</f>
        <v>0.00</v>
      </c>
      <c r="H23" s="129" t="str">
        <f>IFERROR('APPENDIX 16'!H23/NEPI!H23*100,"0.00")</f>
        <v>0.00</v>
      </c>
      <c r="I23" s="129" t="str">
        <f>IFERROR('APPENDIX 16'!I23/NEPI!I23*100,"0.00")</f>
        <v>0.00</v>
      </c>
      <c r="J23" s="129" t="str">
        <f>IFERROR('APPENDIX 16'!J23/NEPI!J23*100,"0.00")</f>
        <v>0.00</v>
      </c>
      <c r="K23" s="129" t="str">
        <f>IFERROR('APPENDIX 16'!K23/NEPI!K23*100,"0.00")</f>
        <v>0.00</v>
      </c>
      <c r="L23" s="129" t="str">
        <f>IFERROR('APPENDIX 16'!L23/NEPI!L23*100,"0.00")</f>
        <v>0.00</v>
      </c>
      <c r="M23" s="129" t="str">
        <f>IFERROR('APPENDIX 16'!M23/NEPI!M23*100,"0.00")</f>
        <v>0.00</v>
      </c>
      <c r="N23" s="129" t="str">
        <f>IFERROR('APPENDIX 16'!N23/NEPI!N23*100,"0.00")</f>
        <v>0.00</v>
      </c>
      <c r="O23" s="129" t="str">
        <f>IFERROR('APPENDIX 16'!O23/NEPI!O23*100,"0.00")</f>
        <v>0.00</v>
      </c>
      <c r="P23" s="129" t="str">
        <f>IFERROR('APPENDIX 16'!P23/NEPI!P23*100,"0.00")</f>
        <v>0.00</v>
      </c>
      <c r="Q23" s="144" t="str">
        <f>IFERROR('APPENDIX 16'!Q23/NEPI!Q23*100,"0.00")</f>
        <v>0.00</v>
      </c>
    </row>
    <row r="24" spans="2:17" ht="27" customHeight="1" x14ac:dyDescent="0.3">
      <c r="B24" s="9" t="s">
        <v>258</v>
      </c>
      <c r="C24" s="129">
        <f>IFERROR('APPENDIX 16'!C24/NEPI!C24*100,"0.00")</f>
        <v>-77.885783718104491</v>
      </c>
      <c r="D24" s="129">
        <f>IFERROR('APPENDIX 16'!D24/NEPI!D24*100,"0.00")</f>
        <v>24.396060932451146</v>
      </c>
      <c r="E24" s="129">
        <f>IFERROR('APPENDIX 16'!E24/NEPI!E24*100,"0.00")</f>
        <v>15.613557596287523</v>
      </c>
      <c r="F24" s="129">
        <f>IFERROR('APPENDIX 16'!F24/NEPI!F24*100,"0.00")</f>
        <v>198.39709516643427</v>
      </c>
      <c r="G24" s="129">
        <f>IFERROR('APPENDIX 16'!G24/NEPI!G24*100,"0.00")</f>
        <v>26.404170893835712</v>
      </c>
      <c r="H24" s="129">
        <f>IFERROR('APPENDIX 16'!H24/NEPI!H24*100,"0.00")</f>
        <v>5.769593309225522</v>
      </c>
      <c r="I24" s="129">
        <f>IFERROR('APPENDIX 16'!I24/NEPI!I24*100,"0.00")</f>
        <v>89.859804960474989</v>
      </c>
      <c r="J24" s="129">
        <f>IFERROR('APPENDIX 16'!J24/NEPI!J24*100,"0.00")</f>
        <v>98.646673309658524</v>
      </c>
      <c r="K24" s="129" t="str">
        <f>IFERROR('APPENDIX 16'!K24/NEPI!K24*100,"0.00")</f>
        <v>0.00</v>
      </c>
      <c r="L24" s="129">
        <f>IFERROR('APPENDIX 16'!L24/NEPI!L24*100,"0.00")</f>
        <v>-148.11988430057235</v>
      </c>
      <c r="M24" s="129">
        <f>IFERROR('APPENDIX 16'!M24/NEPI!M24*100,"0.00")</f>
        <v>-0.79679784527906627</v>
      </c>
      <c r="N24" s="129">
        <f>IFERROR('APPENDIX 16'!N24/NEPI!N24*100,"0.00")</f>
        <v>32.693959837213043</v>
      </c>
      <c r="O24" s="129" t="str">
        <f>IFERROR('APPENDIX 16'!O24/NEPI!O24*100,"0.00")</f>
        <v>0.00</v>
      </c>
      <c r="P24" s="129">
        <f>IFERROR('APPENDIX 16'!P24/NEPI!P24*100,"0.00")</f>
        <v>19.149358689811464</v>
      </c>
      <c r="Q24" s="144">
        <f>IFERROR('APPENDIX 16'!Q24/NEPI!Q24*100,"0.00")</f>
        <v>72.39503281791994</v>
      </c>
    </row>
    <row r="25" spans="2:17" ht="27" customHeight="1" x14ac:dyDescent="0.3">
      <c r="B25" s="9" t="s">
        <v>259</v>
      </c>
      <c r="C25" s="129" t="str">
        <f>IFERROR('APPENDIX 16'!C25/NEPI!C25*100,"0.00")</f>
        <v>0.00</v>
      </c>
      <c r="D25" s="129" t="str">
        <f>IFERROR('APPENDIX 16'!D25/NEPI!D25*100,"0.00")</f>
        <v>0.00</v>
      </c>
      <c r="E25" s="129" t="str">
        <f>IFERROR('APPENDIX 16'!E25/NEPI!E25*100,"0.00")</f>
        <v>0.00</v>
      </c>
      <c r="F25" s="129" t="str">
        <f>IFERROR('APPENDIX 16'!F25/NEPI!F25*100,"0.00")</f>
        <v>0.00</v>
      </c>
      <c r="G25" s="129" t="str">
        <f>IFERROR('APPENDIX 16'!G25/NEPI!G25*100,"0.00")</f>
        <v>0.00</v>
      </c>
      <c r="H25" s="129" t="str">
        <f>IFERROR('APPENDIX 16'!H25/NEPI!H25*100,"0.00")</f>
        <v>0.00</v>
      </c>
      <c r="I25" s="129" t="str">
        <f>IFERROR('APPENDIX 16'!I25/NEPI!I25*100,"0.00")</f>
        <v>0.00</v>
      </c>
      <c r="J25" s="129" t="str">
        <f>IFERROR('APPENDIX 16'!J25/NEPI!J25*100,"0.00")</f>
        <v>0.00</v>
      </c>
      <c r="K25" s="129" t="str">
        <f>IFERROR('APPENDIX 16'!K25/NEPI!K25*100,"0.00")</f>
        <v>0.00</v>
      </c>
      <c r="L25" s="129" t="str">
        <f>IFERROR('APPENDIX 16'!L25/NEPI!L25*100,"0.00")</f>
        <v>0.00</v>
      </c>
      <c r="M25" s="129" t="str">
        <f>IFERROR('APPENDIX 16'!M25/NEPI!M25*100,"0.00")</f>
        <v>0.00</v>
      </c>
      <c r="N25" s="129" t="str">
        <f>IFERROR('APPENDIX 16'!N25/NEPI!N25*100,"0.00")</f>
        <v>0.00</v>
      </c>
      <c r="O25" s="129">
        <f>IFERROR('APPENDIX 16'!O25/NEPI!O25*100,"0.00")</f>
        <v>68.16804620457026</v>
      </c>
      <c r="P25" s="129" t="str">
        <f>IFERROR('APPENDIX 16'!P25/NEPI!P25*100,"0.00")</f>
        <v>0.00</v>
      </c>
      <c r="Q25" s="144">
        <f>IFERROR('APPENDIX 16'!Q25/NEPI!Q25*100,"0.00")</f>
        <v>68.16804620457026</v>
      </c>
    </row>
    <row r="26" spans="2:17" ht="27" customHeight="1" x14ac:dyDescent="0.3">
      <c r="B26" s="9" t="s">
        <v>33</v>
      </c>
      <c r="C26" s="129" t="str">
        <f>IFERROR('APPENDIX 16'!C26/NEPI!C26*100,"0.00")</f>
        <v>0.00</v>
      </c>
      <c r="D26" s="129">
        <f>IFERROR('APPENDIX 16'!D26/NEPI!D26*100,"0.00")</f>
        <v>27.053004525204337</v>
      </c>
      <c r="E26" s="129">
        <f>IFERROR('APPENDIX 16'!E26/NEPI!E26*100,"0.00")</f>
        <v>18.133931073129727</v>
      </c>
      <c r="F26" s="129">
        <f>IFERROR('APPENDIX 16'!F26/NEPI!F26*100,"0.00")</f>
        <v>93.711970331707988</v>
      </c>
      <c r="G26" s="129">
        <f>IFERROR('APPENDIX 16'!G26/NEPI!G26*100,"0.00")</f>
        <v>253.71459761052822</v>
      </c>
      <c r="H26" s="129">
        <f>IFERROR('APPENDIX 16'!H26/NEPI!H26*100,"0.00")</f>
        <v>43.477340799583281</v>
      </c>
      <c r="I26" s="129">
        <f>IFERROR('APPENDIX 16'!I26/NEPI!I26*100,"0.00")</f>
        <v>79.155412407594454</v>
      </c>
      <c r="J26" s="129">
        <f>IFERROR('APPENDIX 16'!J26/NEPI!J26*100,"0.00")</f>
        <v>105.83157318558538</v>
      </c>
      <c r="K26" s="129" t="str">
        <f>IFERROR('APPENDIX 16'!K26/NEPI!K26*100,"0.00")</f>
        <v>0.00</v>
      </c>
      <c r="L26" s="129">
        <f>IFERROR('APPENDIX 16'!L26/NEPI!L26*100,"0.00")</f>
        <v>-2.8127383676582762</v>
      </c>
      <c r="M26" s="129">
        <f>IFERROR('APPENDIX 16'!M26/NEPI!M26*100,"0.00")</f>
        <v>39.971970299297908</v>
      </c>
      <c r="N26" s="129">
        <f>IFERROR('APPENDIX 16'!N26/NEPI!N26*100,"0.00")</f>
        <v>61.592314712946042</v>
      </c>
      <c r="O26" s="129">
        <f>IFERROR('APPENDIX 16'!O26/NEPI!O26*100,"0.00")</f>
        <v>69.677197802197796</v>
      </c>
      <c r="P26" s="129">
        <f>IFERROR('APPENDIX 16'!P26/NEPI!P26*100,"0.00")</f>
        <v>30.561602089682193</v>
      </c>
      <c r="Q26" s="144">
        <f>IFERROR('APPENDIX 16'!Q26/NEPI!Q26*100,"0.00")</f>
        <v>76.185357517959417</v>
      </c>
    </row>
    <row r="27" spans="2:17" ht="27" customHeight="1" x14ac:dyDescent="0.3">
      <c r="B27" s="9" t="s">
        <v>34</v>
      </c>
      <c r="C27" s="129" t="str">
        <f>IFERROR('APPENDIX 16'!C27/NEPI!C27*100,"0.00")</f>
        <v>0.00</v>
      </c>
      <c r="D27" s="129">
        <f>IFERROR('APPENDIX 16'!D27/NEPI!D27*100,"0.00")</f>
        <v>121.51296608869112</v>
      </c>
      <c r="E27" s="129">
        <f>IFERROR('APPENDIX 16'!E27/NEPI!E27*100,"0.00")</f>
        <v>14.694844953584832</v>
      </c>
      <c r="F27" s="129">
        <f>IFERROR('APPENDIX 16'!F27/NEPI!F27*100,"0.00")</f>
        <v>19.463996465910764</v>
      </c>
      <c r="G27" s="129">
        <f>IFERROR('APPENDIX 16'!G27/NEPI!G27*100,"0.00")</f>
        <v>59.00258270815398</v>
      </c>
      <c r="H27" s="129">
        <f>IFERROR('APPENDIX 16'!H27/NEPI!H27*100,"0.00")</f>
        <v>-26.329930145083292</v>
      </c>
      <c r="I27" s="129">
        <f>IFERROR('APPENDIX 16'!I27/NEPI!I27*100,"0.00")</f>
        <v>95.363264594033822</v>
      </c>
      <c r="J27" s="129">
        <f>IFERROR('APPENDIX 16'!J27/NEPI!J27*100,"0.00")</f>
        <v>92.438799050032031</v>
      </c>
      <c r="K27" s="129">
        <f>IFERROR('APPENDIX 16'!K27/NEPI!K27*100,"0.00")</f>
        <v>0</v>
      </c>
      <c r="L27" s="129">
        <f>IFERROR('APPENDIX 16'!L27/NEPI!L27*100,"0.00")</f>
        <v>-131.71423171423172</v>
      </c>
      <c r="M27" s="129">
        <f>IFERROR('APPENDIX 16'!M27/NEPI!M27*100,"0.00")</f>
        <v>-271.25220458553792</v>
      </c>
      <c r="N27" s="129">
        <f>IFERROR('APPENDIX 16'!N27/NEPI!N27*100,"0.00")</f>
        <v>10.841080571274588</v>
      </c>
      <c r="O27" s="129" t="str">
        <f>IFERROR('APPENDIX 16'!O27/NEPI!O27*100,"0.00")</f>
        <v>0.00</v>
      </c>
      <c r="P27" s="129">
        <f>IFERROR('APPENDIX 16'!P27/NEPI!P27*100,"0.00")</f>
        <v>18.401742176774132</v>
      </c>
      <c r="Q27" s="144">
        <f>IFERROR('APPENDIX 16'!Q27/NEPI!Q27*100,"0.00")</f>
        <v>74.856735510542137</v>
      </c>
    </row>
    <row r="28" spans="2:17" ht="27" customHeight="1" x14ac:dyDescent="0.3">
      <c r="B28" s="9" t="s">
        <v>35</v>
      </c>
      <c r="C28" s="129" t="str">
        <f>IFERROR('APPENDIX 16'!C28/NEPI!C28*100,"0.00")</f>
        <v>0.00</v>
      </c>
      <c r="D28" s="129">
        <f>IFERROR('APPENDIX 16'!D28/NEPI!D28*100,"0.00")</f>
        <v>6.2008133946020179</v>
      </c>
      <c r="E28" s="129">
        <f>IFERROR('APPENDIX 16'!E28/NEPI!E28*100,"0.00")</f>
        <v>-22.313056023082474</v>
      </c>
      <c r="F28" s="129">
        <f>IFERROR('APPENDIX 16'!F28/NEPI!F28*100,"0.00")</f>
        <v>39.03597386581302</v>
      </c>
      <c r="G28" s="129">
        <f>IFERROR('APPENDIX 16'!G28/NEPI!G28*100,"0.00")</f>
        <v>47.649780654622688</v>
      </c>
      <c r="H28" s="129">
        <f>IFERROR('APPENDIX 16'!H28/NEPI!H28*100,"0.00")</f>
        <v>57.906777237632255</v>
      </c>
      <c r="I28" s="129">
        <f>IFERROR('APPENDIX 16'!I28/NEPI!I28*100,"0.00")</f>
        <v>82.708147276332724</v>
      </c>
      <c r="J28" s="129">
        <f>IFERROR('APPENDIX 16'!J28/NEPI!J28*100,"0.00")</f>
        <v>59.02089983256139</v>
      </c>
      <c r="K28" s="129" t="str">
        <f>IFERROR('APPENDIX 16'!K28/NEPI!K28*100,"0.00")</f>
        <v>0.00</v>
      </c>
      <c r="L28" s="129">
        <f>IFERROR('APPENDIX 16'!L28/NEPI!L28*100,"0.00")</f>
        <v>42.269630110317976</v>
      </c>
      <c r="M28" s="129">
        <f>IFERROR('APPENDIX 16'!M28/NEPI!M28*100,"0.00")</f>
        <v>40.807534315198879</v>
      </c>
      <c r="N28" s="129">
        <f>IFERROR('APPENDIX 16'!N28/NEPI!N28*100,"0.00")</f>
        <v>43.680359530530382</v>
      </c>
      <c r="O28" s="129">
        <f>IFERROR('APPENDIX 16'!O28/NEPI!O28*100,"0.00")</f>
        <v>75.950750808159796</v>
      </c>
      <c r="P28" s="129">
        <f>IFERROR('APPENDIX 16'!P28/NEPI!P28*100,"0.00")</f>
        <v>41.452782814897475</v>
      </c>
      <c r="Q28" s="144">
        <f>IFERROR('APPENDIX 16'!Q28/NEPI!Q28*100,"0.00")</f>
        <v>68.977474149301472</v>
      </c>
    </row>
    <row r="29" spans="2:17" ht="27" customHeight="1" x14ac:dyDescent="0.3">
      <c r="B29" s="9" t="s">
        <v>36</v>
      </c>
      <c r="C29" s="129">
        <f>IFERROR('APPENDIX 16'!C29/NEPI!C29*100,"0.00")</f>
        <v>75</v>
      </c>
      <c r="D29" s="129">
        <f>IFERROR('APPENDIX 16'!D29/NEPI!D29*100,"0.00")</f>
        <v>51.441380247249015</v>
      </c>
      <c r="E29" s="129">
        <f>IFERROR('APPENDIX 16'!E29/NEPI!E29*100,"0.00")</f>
        <v>42.643731296075522</v>
      </c>
      <c r="F29" s="129">
        <f>IFERROR('APPENDIX 16'!F29/NEPI!F29*100,"0.00")</f>
        <v>123.02619152553045</v>
      </c>
      <c r="G29" s="129">
        <f>IFERROR('APPENDIX 16'!G29/NEPI!G29*100,"0.00")</f>
        <v>18.070488127407579</v>
      </c>
      <c r="H29" s="129">
        <f>IFERROR('APPENDIX 16'!H29/NEPI!H29*100,"0.00")</f>
        <v>68.722541399121326</v>
      </c>
      <c r="I29" s="129">
        <f>IFERROR('APPENDIX 16'!I29/NEPI!I29*100,"0.00")</f>
        <v>60.941654692664827</v>
      </c>
      <c r="J29" s="129">
        <f>IFERROR('APPENDIX 16'!J29/NEPI!J29*100,"0.00")</f>
        <v>71.937939631377432</v>
      </c>
      <c r="K29" s="129" t="str">
        <f>IFERROR('APPENDIX 16'!K29/NEPI!K29*100,"0.00")</f>
        <v>0.00</v>
      </c>
      <c r="L29" s="129">
        <f>IFERROR('APPENDIX 16'!L29/NEPI!L29*100,"0.00")</f>
        <v>2.3969705515046531</v>
      </c>
      <c r="M29" s="129">
        <f>IFERROR('APPENDIX 16'!M29/NEPI!M29*100,"0.00")</f>
        <v>46.456751804345387</v>
      </c>
      <c r="N29" s="129">
        <f>IFERROR('APPENDIX 16'!N29/NEPI!N29*100,"0.00")</f>
        <v>61.523060227889317</v>
      </c>
      <c r="O29" s="129" t="str">
        <f>IFERROR('APPENDIX 16'!O29/NEPI!O29*100,"0.00")</f>
        <v>0.00</v>
      </c>
      <c r="P29" s="129">
        <f>IFERROR('APPENDIX 16'!P29/NEPI!P29*100,"0.00")</f>
        <v>33.921933085501863</v>
      </c>
      <c r="Q29" s="144">
        <f>IFERROR('APPENDIX 16'!Q29/NEPI!Q29*100,"0.00")</f>
        <v>63.776121440725596</v>
      </c>
    </row>
    <row r="30" spans="2:17" ht="27" customHeight="1" x14ac:dyDescent="0.3">
      <c r="B30" s="9" t="s">
        <v>213</v>
      </c>
      <c r="C30" s="129" t="str">
        <f>IFERROR('APPENDIX 16'!C30/NEPI!C30*100,"0.00")</f>
        <v>0.00</v>
      </c>
      <c r="D30" s="129">
        <f>IFERROR('APPENDIX 16'!D30/NEPI!D30*100,"0.00")</f>
        <v>116.13107287449394</v>
      </c>
      <c r="E30" s="129">
        <f>IFERROR('APPENDIX 16'!E30/NEPI!E30*100,"0.00")</f>
        <v>29.378651845518029</v>
      </c>
      <c r="F30" s="129">
        <f>IFERROR('APPENDIX 16'!F30/NEPI!F30*100,"0.00")</f>
        <v>85.785016286644961</v>
      </c>
      <c r="G30" s="129">
        <f>IFERROR('APPENDIX 16'!G30/NEPI!G30*100,"0.00")</f>
        <v>21.405169275573353</v>
      </c>
      <c r="H30" s="129">
        <f>IFERROR('APPENDIX 16'!H30/NEPI!H30*100,"0.00")</f>
        <v>-0.26770503772207349</v>
      </c>
      <c r="I30" s="129">
        <f>IFERROR('APPENDIX 16'!I30/NEPI!I30*100,"0.00")</f>
        <v>70.375727717348497</v>
      </c>
      <c r="J30" s="129">
        <f>IFERROR('APPENDIX 16'!J30/NEPI!J30*100,"0.00")</f>
        <v>46.384417533439112</v>
      </c>
      <c r="K30" s="129" t="str">
        <f>IFERROR('APPENDIX 16'!K30/NEPI!K30*100,"0.00")</f>
        <v>0.00</v>
      </c>
      <c r="L30" s="129">
        <f>IFERROR('APPENDIX 16'!L30/NEPI!L30*100,"0.00")</f>
        <v>-48.295809881175735</v>
      </c>
      <c r="M30" s="129">
        <f>IFERROR('APPENDIX 16'!M30/NEPI!M30*100,"0.00")</f>
        <v>40.51257856336462</v>
      </c>
      <c r="N30" s="129">
        <f>IFERROR('APPENDIX 16'!N30/NEPI!N30*100,"0.00")</f>
        <v>65.702362293936588</v>
      </c>
      <c r="O30" s="129" t="str">
        <f>IFERROR('APPENDIX 16'!O30/NEPI!O30*100,"0.00")</f>
        <v>0.00</v>
      </c>
      <c r="P30" s="129">
        <f>IFERROR('APPENDIX 16'!P30/NEPI!P30*100,"0.00")</f>
        <v>-3.9225088711997693</v>
      </c>
      <c r="Q30" s="144">
        <f>IFERROR('APPENDIX 16'!Q30/NEPI!Q30*100,"0.00")</f>
        <v>58.171024299480621</v>
      </c>
    </row>
    <row r="31" spans="2:17" ht="27" customHeight="1" x14ac:dyDescent="0.3">
      <c r="B31" s="9" t="s">
        <v>193</v>
      </c>
      <c r="C31" s="129">
        <f>IFERROR('APPENDIX 16'!C31/NEPI!C31*100,"0.00")</f>
        <v>237.09778194314276</v>
      </c>
      <c r="D31" s="129">
        <f>IFERROR('APPENDIX 16'!D31/NEPI!D31*100,"0.00")</f>
        <v>64.342150463758159</v>
      </c>
      <c r="E31" s="129">
        <f>IFERROR('APPENDIX 16'!E31/NEPI!E31*100,"0.00")</f>
        <v>45.494536682276141</v>
      </c>
      <c r="F31" s="129">
        <f>IFERROR('APPENDIX 16'!F31/NEPI!F31*100,"0.00")</f>
        <v>2.2457891453524641</v>
      </c>
      <c r="G31" s="129">
        <f>IFERROR('APPENDIX 16'!G31/NEPI!G31*100,"0.00")</f>
        <v>1.3746344057431534</v>
      </c>
      <c r="H31" s="129">
        <f>IFERROR('APPENDIX 16'!H31/NEPI!H31*100,"0.00")</f>
        <v>22.083694083694084</v>
      </c>
      <c r="I31" s="129">
        <f>IFERROR('APPENDIX 16'!I31/NEPI!I31*100,"0.00")</f>
        <v>67.355523134848411</v>
      </c>
      <c r="J31" s="129">
        <f>IFERROR('APPENDIX 16'!J31/NEPI!J31*100,"0.00")</f>
        <v>42.019333090243407</v>
      </c>
      <c r="K31" s="129" t="str">
        <f>IFERROR('APPENDIX 16'!K31/NEPI!K31*100,"0.00")</f>
        <v>0.00</v>
      </c>
      <c r="L31" s="129">
        <f>IFERROR('APPENDIX 16'!L31/NEPI!L31*100,"0.00")</f>
        <v>42.528424472116946</v>
      </c>
      <c r="M31" s="129">
        <f>IFERROR('APPENDIX 16'!M31/NEPI!M31*100,"0.00")</f>
        <v>2.7685798381162621</v>
      </c>
      <c r="N31" s="129">
        <f>IFERROR('APPENDIX 16'!N31/NEPI!N31*100,"0.00")</f>
        <v>16.589317357185049</v>
      </c>
      <c r="O31" s="129" t="str">
        <f>IFERROR('APPENDIX 16'!O31/NEPI!O31*100,"0.00")</f>
        <v>0.00</v>
      </c>
      <c r="P31" s="129">
        <f>IFERROR('APPENDIX 16'!P31/NEPI!P31*100,"0.00")</f>
        <v>58.133086876155268</v>
      </c>
      <c r="Q31" s="144">
        <f>IFERROR('APPENDIX 16'!Q31/NEPI!Q31*100,"0.00")</f>
        <v>48.682268960907379</v>
      </c>
    </row>
    <row r="32" spans="2:17" ht="27" customHeight="1" x14ac:dyDescent="0.3">
      <c r="B32" s="9" t="s">
        <v>37</v>
      </c>
      <c r="C32" s="129" t="str">
        <f>IFERROR('APPENDIX 16'!C32/NEPI!C32*100,"0.00")</f>
        <v>0.00</v>
      </c>
      <c r="D32" s="129">
        <f>IFERROR('APPENDIX 16'!D32/NEPI!D32*100,"0.00")</f>
        <v>282.85314685314688</v>
      </c>
      <c r="E32" s="129">
        <f>IFERROR('APPENDIX 16'!E32/NEPI!E32*100,"0.00")</f>
        <v>122.63130264088929</v>
      </c>
      <c r="F32" s="129">
        <f>IFERROR('APPENDIX 16'!F32/NEPI!F32*100,"0.00")</f>
        <v>95.090216453996703</v>
      </c>
      <c r="G32" s="129">
        <f>IFERROR('APPENDIX 16'!G32/NEPI!G32*100,"0.00")</f>
        <v>112.3224043715847</v>
      </c>
      <c r="H32" s="129">
        <f>IFERROR('APPENDIX 16'!H32/NEPI!H32*100,"0.00")</f>
        <v>22.007469993110202</v>
      </c>
      <c r="I32" s="129">
        <f>IFERROR('APPENDIX 16'!I32/NEPI!I32*100,"0.00")</f>
        <v>78.898168060189306</v>
      </c>
      <c r="J32" s="129">
        <f>IFERROR('APPENDIX 16'!J32/NEPI!J32*100,"0.00")</f>
        <v>88.659619211607136</v>
      </c>
      <c r="K32" s="129" t="str">
        <f>IFERROR('APPENDIX 16'!K32/NEPI!K32*100,"0.00")</f>
        <v>0.00</v>
      </c>
      <c r="L32" s="129">
        <f>IFERROR('APPENDIX 16'!L32/NEPI!L32*100,"0.00")</f>
        <v>38.611351964249984</v>
      </c>
      <c r="M32" s="129">
        <f>IFERROR('APPENDIX 16'!M32/NEPI!M32*100,"0.00")</f>
        <v>98.572293689097677</v>
      </c>
      <c r="N32" s="129">
        <f>IFERROR('APPENDIX 16'!N32/NEPI!N32*100,"0.00")</f>
        <v>7.5417813920727408</v>
      </c>
      <c r="O32" s="129" t="str">
        <f>IFERROR('APPENDIX 16'!O32/NEPI!O32*100,"0.00")</f>
        <v>0.00</v>
      </c>
      <c r="P32" s="129">
        <f>IFERROR('APPENDIX 16'!P32/NEPI!P32*100,"0.00")</f>
        <v>-3.057786991448562</v>
      </c>
      <c r="Q32" s="144">
        <f>IFERROR('APPENDIX 16'!Q32/NEPI!Q32*100,"0.00")</f>
        <v>76.265320395436433</v>
      </c>
    </row>
    <row r="33" spans="2:17" ht="27" customHeight="1" x14ac:dyDescent="0.3">
      <c r="B33" s="9" t="s">
        <v>139</v>
      </c>
      <c r="C33" s="129" t="str">
        <f>IFERROR('APPENDIX 16'!C33/NEPI!C33*100,"0.00")</f>
        <v>0.00</v>
      </c>
      <c r="D33" s="129">
        <f>IFERROR('APPENDIX 16'!D33/NEPI!D33*100,"0.00")</f>
        <v>-28.385173058933582</v>
      </c>
      <c r="E33" s="129">
        <f>IFERROR('APPENDIX 16'!E33/NEPI!E33*100,"0.00")</f>
        <v>5.525176577808157</v>
      </c>
      <c r="F33" s="129">
        <f>IFERROR('APPENDIX 16'!F33/NEPI!F33*100,"0.00")</f>
        <v>11.515088013411567</v>
      </c>
      <c r="G33" s="129">
        <f>IFERROR('APPENDIX 16'!G33/NEPI!G33*100,"0.00")</f>
        <v>0.49176414418715686</v>
      </c>
      <c r="H33" s="129">
        <f>IFERROR('APPENDIX 16'!H33/NEPI!H33*100,"0.00")</f>
        <v>-21.122011036174126</v>
      </c>
      <c r="I33" s="129">
        <f>IFERROR('APPENDIX 16'!I33/NEPI!I33*100,"0.00")</f>
        <v>92.513974101022754</v>
      </c>
      <c r="J33" s="129">
        <f>IFERROR('APPENDIX 16'!J33/NEPI!J33*100,"0.00")</f>
        <v>50.655019983301329</v>
      </c>
      <c r="K33" s="129" t="str">
        <f>IFERROR('APPENDIX 16'!K33/NEPI!K33*100,"0.00")</f>
        <v>0.00</v>
      </c>
      <c r="L33" s="129">
        <f>IFERROR('APPENDIX 16'!L33/NEPI!L33*100,"0.00")</f>
        <v>15.164390202172859</v>
      </c>
      <c r="M33" s="129">
        <f>IFERROR('APPENDIX 16'!M33/NEPI!M33*100,"0.00")</f>
        <v>21.690380725969558</v>
      </c>
      <c r="N33" s="129">
        <f>IFERROR('APPENDIX 16'!N33/NEPI!N33*100,"0.00")</f>
        <v>11.215863320497499</v>
      </c>
      <c r="O33" s="129">
        <f>IFERROR('APPENDIX 16'!O33/NEPI!O33*100,"0.00")</f>
        <v>39.390147219328711</v>
      </c>
      <c r="P33" s="129">
        <f>IFERROR('APPENDIX 16'!P33/NEPI!P33*100,"0.00")</f>
        <v>-0.43715846994535518</v>
      </c>
      <c r="Q33" s="144">
        <f>IFERROR('APPENDIX 16'!Q33/NEPI!Q33*100,"0.00")</f>
        <v>50.91304037579917</v>
      </c>
    </row>
    <row r="34" spans="2:17" ht="27" customHeight="1" x14ac:dyDescent="0.3">
      <c r="B34" s="9" t="s">
        <v>151</v>
      </c>
      <c r="C34" s="129" t="str">
        <f>IFERROR('APPENDIX 16'!C34/NEPI!C34*100,"0.00")</f>
        <v>0.00</v>
      </c>
      <c r="D34" s="129">
        <f>IFERROR('APPENDIX 16'!D34/NEPI!D34*100,"0.00")</f>
        <v>11.544041450777202</v>
      </c>
      <c r="E34" s="129">
        <f>IFERROR('APPENDIX 16'!E34/NEPI!E34*100,"0.00")</f>
        <v>10.228820484881505</v>
      </c>
      <c r="F34" s="129">
        <f>IFERROR('APPENDIX 16'!F34/NEPI!F34*100,"0.00")</f>
        <v>52.767951892465511</v>
      </c>
      <c r="G34" s="129">
        <f>IFERROR('APPENDIX 16'!G34/NEPI!G34*100,"0.00")</f>
        <v>-4.4331122512826928</v>
      </c>
      <c r="H34" s="129">
        <f>IFERROR('APPENDIX 16'!H34/NEPI!H34*100,"0.00")</f>
        <v>-29.70908499918739</v>
      </c>
      <c r="I34" s="129">
        <f>IFERROR('APPENDIX 16'!I34/NEPI!I34*100,"0.00")</f>
        <v>74.626772560405016</v>
      </c>
      <c r="J34" s="129">
        <f>IFERROR('APPENDIX 16'!J34/NEPI!J34*100,"0.00")</f>
        <v>58.58398198316597</v>
      </c>
      <c r="K34" s="129" t="str">
        <f>IFERROR('APPENDIX 16'!K34/NEPI!K34*100,"0.00")</f>
        <v>0.00</v>
      </c>
      <c r="L34" s="129">
        <f>IFERROR('APPENDIX 16'!L34/NEPI!L34*100,"0.00")</f>
        <v>-74.323962516733602</v>
      </c>
      <c r="M34" s="129">
        <f>IFERROR('APPENDIX 16'!M34/NEPI!M34*100,"0.00")</f>
        <v>-2.2483641932340248</v>
      </c>
      <c r="N34" s="129">
        <f>IFERROR('APPENDIX 16'!N34/NEPI!N34*100,"0.00")</f>
        <v>43.530269250557367</v>
      </c>
      <c r="O34" s="129" t="str">
        <f>IFERROR('APPENDIX 16'!O34/NEPI!O34*100,"0.00")</f>
        <v>0.00</v>
      </c>
      <c r="P34" s="129">
        <f>IFERROR('APPENDIX 16'!P34/NEPI!P34*100,"0.00")</f>
        <v>159.69884853852966</v>
      </c>
      <c r="Q34" s="144">
        <f>IFERROR('APPENDIX 16'!Q34/NEPI!Q34*100,"0.00")</f>
        <v>59.517135068012159</v>
      </c>
    </row>
    <row r="35" spans="2:17" ht="27" customHeight="1" x14ac:dyDescent="0.3">
      <c r="B35" s="9" t="s">
        <v>140</v>
      </c>
      <c r="C35" s="129" t="str">
        <f>IFERROR('APPENDIX 16'!C35/NEPI!C35*100,"0.00")</f>
        <v>0.00</v>
      </c>
      <c r="D35" s="129">
        <f>IFERROR('APPENDIX 16'!D35/NEPI!D35*100,"0.00")</f>
        <v>90.040903432331504</v>
      </c>
      <c r="E35" s="129">
        <f>IFERROR('APPENDIX 16'!E35/NEPI!E35*100,"0.00")</f>
        <v>7.9576816927322911</v>
      </c>
      <c r="F35" s="129">
        <f>IFERROR('APPENDIX 16'!F35/NEPI!F35*100,"0.00")</f>
        <v>147.2429210134128</v>
      </c>
      <c r="G35" s="129">
        <f>IFERROR('APPENDIX 16'!G35/NEPI!G35*100,"0.00")</f>
        <v>-5.9172368849788208</v>
      </c>
      <c r="H35" s="129">
        <f>IFERROR('APPENDIX 16'!H35/NEPI!H35*100,"0.00")</f>
        <v>-11.720560644520472</v>
      </c>
      <c r="I35" s="129">
        <f>IFERROR('APPENDIX 16'!I35/NEPI!I35*100,"0.00")</f>
        <v>85.124737829782532</v>
      </c>
      <c r="J35" s="129">
        <f>IFERROR('APPENDIX 16'!J35/NEPI!J35*100,"0.00")</f>
        <v>52.942758960250544</v>
      </c>
      <c r="K35" s="129">
        <f>IFERROR('APPENDIX 16'!K35/NEPI!K35*100,"0.00")</f>
        <v>68.99962705784155</v>
      </c>
      <c r="L35" s="129">
        <f>IFERROR('APPENDIX 16'!L35/NEPI!L35*100,"0.00")</f>
        <v>3.2353719883505425</v>
      </c>
      <c r="M35" s="129">
        <f>IFERROR('APPENDIX 16'!M35/NEPI!M35*100,"0.00")</f>
        <v>13.982485646349243</v>
      </c>
      <c r="N35" s="129">
        <f>IFERROR('APPENDIX 16'!N35/NEPI!N35*100,"0.00")</f>
        <v>6.3514997399294923</v>
      </c>
      <c r="O35" s="129">
        <f>IFERROR('APPENDIX 16'!O35/NEPI!O35*100,"0.00")</f>
        <v>64.702040185808784</v>
      </c>
      <c r="P35" s="129">
        <f>IFERROR('APPENDIX 16'!P35/NEPI!P35*100,"0.00")</f>
        <v>-10.693512304250559</v>
      </c>
      <c r="Q35" s="144">
        <f>IFERROR('APPENDIX 16'!Q35/NEPI!Q35*100,"0.00")</f>
        <v>63.260206394701044</v>
      </c>
    </row>
    <row r="36" spans="2:17" ht="27" customHeight="1" x14ac:dyDescent="0.3">
      <c r="B36" s="9" t="s">
        <v>141</v>
      </c>
      <c r="C36" s="129" t="str">
        <f>IFERROR('APPENDIX 16'!C36/NEPI!C36*100,"0.00")</f>
        <v>0.00</v>
      </c>
      <c r="D36" s="129">
        <f>IFERROR('APPENDIX 16'!D36/NEPI!D36*100,"0.00")</f>
        <v>50.209112920977326</v>
      </c>
      <c r="E36" s="129">
        <f>IFERROR('APPENDIX 16'!E36/NEPI!E36*100,"0.00")</f>
        <v>30.960200927357036</v>
      </c>
      <c r="F36" s="129">
        <f>IFERROR('APPENDIX 16'!F36/NEPI!F36*100,"0.00")</f>
        <v>220.5962059620596</v>
      </c>
      <c r="G36" s="129">
        <f>IFERROR('APPENDIX 16'!G36/NEPI!G36*100,"0.00")</f>
        <v>79.799935463052591</v>
      </c>
      <c r="H36" s="129">
        <f>IFERROR('APPENDIX 16'!H36/NEPI!H36*100,"0.00")</f>
        <v>2.0504058094831268</v>
      </c>
      <c r="I36" s="129">
        <f>IFERROR('APPENDIX 16'!I36/NEPI!I36*100,"0.00")</f>
        <v>64.666148928100569</v>
      </c>
      <c r="J36" s="129">
        <f>IFERROR('APPENDIX 16'!J36/NEPI!J36*100,"0.00")</f>
        <v>38.317275521262047</v>
      </c>
      <c r="K36" s="129" t="str">
        <f>IFERROR('APPENDIX 16'!K36/NEPI!K36*100,"0.00")</f>
        <v>0.00</v>
      </c>
      <c r="L36" s="129">
        <f>IFERROR('APPENDIX 16'!L36/NEPI!L36*100,"0.00")</f>
        <v>-1.7156182333018712</v>
      </c>
      <c r="M36" s="129">
        <f>IFERROR('APPENDIX 16'!M36/NEPI!M36*100,"0.00")</f>
        <v>19.551473729175566</v>
      </c>
      <c r="N36" s="129">
        <f>IFERROR('APPENDIX 16'!N36/NEPI!N36*100,"0.00")</f>
        <v>34.133920054158843</v>
      </c>
      <c r="O36" s="129">
        <f>IFERROR('APPENDIX 16'!O36/NEPI!O36*100,"0.00")</f>
        <v>101.53442405901268</v>
      </c>
      <c r="P36" s="129">
        <f>IFERROR('APPENDIX 16'!P36/NEPI!P36*100,"0.00")</f>
        <v>109.91568296795953</v>
      </c>
      <c r="Q36" s="144">
        <f>IFERROR('APPENDIX 16'!Q36/NEPI!Q36*100,"0.00")</f>
        <v>63.57673913607946</v>
      </c>
    </row>
    <row r="37" spans="2:17" ht="27" customHeight="1" x14ac:dyDescent="0.3">
      <c r="B37" s="9" t="s">
        <v>152</v>
      </c>
      <c r="C37" s="129" t="str">
        <f>IFERROR('APPENDIX 16'!C37/NEPI!C37*100,"0.00")</f>
        <v>0.00</v>
      </c>
      <c r="D37" s="129">
        <f>IFERROR('APPENDIX 16'!D37/NEPI!D37*100,"0.00")</f>
        <v>24.07867797601638</v>
      </c>
      <c r="E37" s="129">
        <f>IFERROR('APPENDIX 16'!E37/NEPI!E37*100,"0.00")</f>
        <v>22.991971454058877</v>
      </c>
      <c r="F37" s="129">
        <f>IFERROR('APPENDIX 16'!F37/NEPI!F37*100,"0.00")</f>
        <v>2.8874103740068469</v>
      </c>
      <c r="G37" s="129">
        <f>IFERROR('APPENDIX 16'!G37/NEPI!G37*100,"0.00")</f>
        <v>3.4964861307705681</v>
      </c>
      <c r="H37" s="129">
        <f>IFERROR('APPENDIX 16'!H37/NEPI!H37*100,"0.00")</f>
        <v>42.386521537748955</v>
      </c>
      <c r="I37" s="129">
        <f>IFERROR('APPENDIX 16'!I37/NEPI!I37*100,"0.00")</f>
        <v>74.691404596019865</v>
      </c>
      <c r="J37" s="129">
        <f>IFERROR('APPENDIX 16'!J37/NEPI!J37*100,"0.00")</f>
        <v>71.952408491007844</v>
      </c>
      <c r="K37" s="129">
        <f>IFERROR('APPENDIX 16'!K37/NEPI!K37*100,"0.00")</f>
        <v>40.213441253510155</v>
      </c>
      <c r="L37" s="129">
        <f>IFERROR('APPENDIX 16'!L37/NEPI!L37*100,"0.00")</f>
        <v>-4.9392498679344952</v>
      </c>
      <c r="M37" s="129">
        <f>IFERROR('APPENDIX 16'!M37/NEPI!M37*100,"0.00")</f>
        <v>-15.98242946443656</v>
      </c>
      <c r="N37" s="129">
        <f>IFERROR('APPENDIX 16'!N37/NEPI!N37*100,"0.00")</f>
        <v>16.860338766379034</v>
      </c>
      <c r="O37" s="129">
        <f>IFERROR('APPENDIX 16'!O37/NEPI!O37*100,"0.00")</f>
        <v>54.035803615926547</v>
      </c>
      <c r="P37" s="129">
        <f>IFERROR('APPENDIX 16'!P37/NEPI!P37*100,"0.00")</f>
        <v>-2.4998037060301508</v>
      </c>
      <c r="Q37" s="144">
        <f>IFERROR('APPENDIX 16'!Q37/NEPI!Q37*100,"0.00")</f>
        <v>59.671923664518687</v>
      </c>
    </row>
    <row r="38" spans="2:17" ht="27" customHeight="1" x14ac:dyDescent="0.3">
      <c r="B38" s="9" t="s">
        <v>38</v>
      </c>
      <c r="C38" s="129" t="str">
        <f>IFERROR('APPENDIX 16'!C38/NEPI!C38*100,"0.00")</f>
        <v>0.00</v>
      </c>
      <c r="D38" s="129" t="str">
        <f>IFERROR('APPENDIX 16'!D38/NEPI!D38*100,"0.00")</f>
        <v>0.00</v>
      </c>
      <c r="E38" s="129" t="str">
        <f>IFERROR('APPENDIX 16'!E38/NEPI!E38*100,"0.00")</f>
        <v>0.00</v>
      </c>
      <c r="F38" s="129" t="str">
        <f>IFERROR('APPENDIX 16'!F38/NEPI!F38*100,"0.00")</f>
        <v>0.00</v>
      </c>
      <c r="G38" s="129" t="str">
        <f>IFERROR('APPENDIX 16'!G38/NEPI!G38*100,"0.00")</f>
        <v>0.00</v>
      </c>
      <c r="H38" s="129" t="str">
        <f>IFERROR('APPENDIX 16'!H38/NEPI!H38*100,"0.00")</f>
        <v>0.00</v>
      </c>
      <c r="I38" s="129" t="str">
        <f>IFERROR('APPENDIX 16'!I38/NEPI!I38*100,"0.00")</f>
        <v>0.00</v>
      </c>
      <c r="J38" s="129" t="str">
        <f>IFERROR('APPENDIX 16'!J38/NEPI!J38*100,"0.00")</f>
        <v>0.00</v>
      </c>
      <c r="K38" s="129" t="str">
        <f>IFERROR('APPENDIX 16'!K38/NEPI!K38*100,"0.00")</f>
        <v>0.00</v>
      </c>
      <c r="L38" s="129" t="str">
        <f>IFERROR('APPENDIX 16'!L38/NEPI!L38*100,"0.00")</f>
        <v>0.00</v>
      </c>
      <c r="M38" s="129" t="str">
        <f>IFERROR('APPENDIX 16'!M38/NEPI!M38*100,"0.00")</f>
        <v>0.00</v>
      </c>
      <c r="N38" s="129" t="str">
        <f>IFERROR('APPENDIX 16'!N38/NEPI!N38*100,"0.00")</f>
        <v>0.00</v>
      </c>
      <c r="O38" s="129" t="str">
        <f>IFERROR('APPENDIX 16'!O38/NEPI!O38*100,"0.00")</f>
        <v>0.00</v>
      </c>
      <c r="P38" s="129" t="str">
        <f>IFERROR('APPENDIX 16'!P38/NEPI!P38*100,"0.00")</f>
        <v>0.00</v>
      </c>
      <c r="Q38" s="144" t="str">
        <f>IFERROR('APPENDIX 16'!Q38/NEPI!Q38*100,"0.00")</f>
        <v>0.00</v>
      </c>
    </row>
    <row r="39" spans="2:17" ht="27" customHeight="1" x14ac:dyDescent="0.3">
      <c r="B39" s="9" t="s">
        <v>39</v>
      </c>
      <c r="C39" s="129" t="str">
        <f>IFERROR('APPENDIX 16'!C39/NEPI!C39*100,"0.00")</f>
        <v>0.00</v>
      </c>
      <c r="D39" s="129">
        <f>IFERROR('APPENDIX 16'!D39/NEPI!D39*100,"0.00")</f>
        <v>9.2868988391376437</v>
      </c>
      <c r="E39" s="129">
        <f>IFERROR('APPENDIX 16'!E39/NEPI!E39*100,"0.00")</f>
        <v>15.359089192251659</v>
      </c>
      <c r="F39" s="129">
        <f>IFERROR('APPENDIX 16'!F39/NEPI!F39*100,"0.00")</f>
        <v>28.37254120148857</v>
      </c>
      <c r="G39" s="129">
        <f>IFERROR('APPENDIX 16'!G39/NEPI!G39*100,"0.00")</f>
        <v>-19.267515923566879</v>
      </c>
      <c r="H39" s="129">
        <f>IFERROR('APPENDIX 16'!H39/NEPI!H39*100,"0.00")</f>
        <v>37.917018521646121</v>
      </c>
      <c r="I39" s="129">
        <f>IFERROR('APPENDIX 16'!I39/NEPI!I39*100,"0.00")</f>
        <v>34.269564710681195</v>
      </c>
      <c r="J39" s="129">
        <f>IFERROR('APPENDIX 16'!J39/NEPI!J39*100,"0.00")</f>
        <v>87.289631443236075</v>
      </c>
      <c r="K39" s="129" t="str">
        <f>IFERROR('APPENDIX 16'!K39/NEPI!K39*100,"0.00")</f>
        <v>0.00</v>
      </c>
      <c r="L39" s="129">
        <f>IFERROR('APPENDIX 16'!L39/NEPI!L39*100,"0.00")</f>
        <v>8.0574995271420473</v>
      </c>
      <c r="M39" s="129">
        <f>IFERROR('APPENDIX 16'!M39/NEPI!M39*100,"0.00")</f>
        <v>20.680759265642894</v>
      </c>
      <c r="N39" s="129">
        <f>IFERROR('APPENDIX 16'!N39/NEPI!N39*100,"0.00")</f>
        <v>35.228817799228935</v>
      </c>
      <c r="O39" s="129">
        <f>IFERROR('APPENDIX 16'!O39/NEPI!O39*100,"0.00")</f>
        <v>49.397441443668498</v>
      </c>
      <c r="P39" s="129">
        <f>IFERROR('APPENDIX 16'!P39/NEPI!P39*100,"0.00")</f>
        <v>-0.44187269857969491</v>
      </c>
      <c r="Q39" s="144">
        <f>IFERROR('APPENDIX 16'!Q39/NEPI!Q39*100,"0.00")</f>
        <v>30.361065093739242</v>
      </c>
    </row>
    <row r="40" spans="2:17" ht="27" customHeight="1" x14ac:dyDescent="0.3">
      <c r="B40" s="9" t="s">
        <v>40</v>
      </c>
      <c r="C40" s="129" t="str">
        <f>IFERROR('APPENDIX 16'!C40/NEPI!C40*100,"0.00")</f>
        <v>0.00</v>
      </c>
      <c r="D40" s="129">
        <f>IFERROR('APPENDIX 16'!D40/NEPI!D40*100,"0.00")</f>
        <v>3.1544639739262017</v>
      </c>
      <c r="E40" s="129">
        <f>IFERROR('APPENDIX 16'!E40/NEPI!E40*100,"0.00")</f>
        <v>-32.91675243332255</v>
      </c>
      <c r="F40" s="129">
        <f>IFERROR('APPENDIX 16'!F40/NEPI!F40*100,"0.00")</f>
        <v>-24.632486624071475</v>
      </c>
      <c r="G40" s="129">
        <f>IFERROR('APPENDIX 16'!G40/NEPI!G40*100,"0.00")</f>
        <v>-115.94354808520195</v>
      </c>
      <c r="H40" s="129">
        <f>IFERROR('APPENDIX 16'!H40/NEPI!H40*100,"0.00")</f>
        <v>-24.4030774672798</v>
      </c>
      <c r="I40" s="129">
        <f>IFERROR('APPENDIX 16'!I40/NEPI!I40*100,"0.00")</f>
        <v>30.9127023689922</v>
      </c>
      <c r="J40" s="129">
        <f>IFERROR('APPENDIX 16'!J40/NEPI!J40*100,"0.00")</f>
        <v>41.193455751177716</v>
      </c>
      <c r="K40" s="129" t="str">
        <f>IFERROR('APPENDIX 16'!K40/NEPI!K40*100,"0.00")</f>
        <v>0.00</v>
      </c>
      <c r="L40" s="129">
        <f>IFERROR('APPENDIX 16'!L40/NEPI!L40*100,"0.00")</f>
        <v>-94.776996657831049</v>
      </c>
      <c r="M40" s="129">
        <f>IFERROR('APPENDIX 16'!M40/NEPI!M40*100,"0.00")</f>
        <v>-60.607964262031899</v>
      </c>
      <c r="N40" s="129">
        <f>IFERROR('APPENDIX 16'!N40/NEPI!N40*100,"0.00")</f>
        <v>-35.093566642363641</v>
      </c>
      <c r="O40" s="129">
        <f>IFERROR('APPENDIX 16'!O40/NEPI!O40*100,"0.00")</f>
        <v>328.90216412858302</v>
      </c>
      <c r="P40" s="129">
        <f>IFERROR('APPENDIX 16'!P40/NEPI!P40*100,"0.00")</f>
        <v>-58.568148611980796</v>
      </c>
      <c r="Q40" s="144">
        <f>IFERROR('APPENDIX 16'!Q40/NEPI!Q40*100,"0.00")</f>
        <v>47.078746760176855</v>
      </c>
    </row>
    <row r="41" spans="2:17" ht="27" customHeight="1" x14ac:dyDescent="0.3">
      <c r="B41" s="9" t="s">
        <v>41</v>
      </c>
      <c r="C41" s="129" t="str">
        <f>IFERROR('APPENDIX 16'!C41/NEPI!C41*100,"0.00")</f>
        <v>0.00</v>
      </c>
      <c r="D41" s="129">
        <f>IFERROR('APPENDIX 16'!D41/NEPI!D41*100,"0.00")</f>
        <v>5.0587532364070906</v>
      </c>
      <c r="E41" s="129">
        <f>IFERROR('APPENDIX 16'!E41/NEPI!E41*100,"0.00")</f>
        <v>234.55743879472695</v>
      </c>
      <c r="F41" s="129">
        <f>IFERROR('APPENDIX 16'!F41/NEPI!F41*100,"0.00")</f>
        <v>-6.4748201438848918</v>
      </c>
      <c r="G41" s="129">
        <f>IFERROR('APPENDIX 16'!G41/NEPI!G41*100,"0.00")</f>
        <v>6.0415134167013145</v>
      </c>
      <c r="H41" s="129">
        <f>IFERROR('APPENDIX 16'!H41/NEPI!H41*100,"0.00")</f>
        <v>2.706970448905933</v>
      </c>
      <c r="I41" s="129">
        <f>IFERROR('APPENDIX 16'!I41/NEPI!I41*100,"0.00")</f>
        <v>67.101103438145117</v>
      </c>
      <c r="J41" s="129">
        <f>IFERROR('APPENDIX 16'!J41/NEPI!J41*100,"0.00")</f>
        <v>54.107335223115641</v>
      </c>
      <c r="K41" s="129" t="str">
        <f>IFERROR('APPENDIX 16'!K41/NEPI!K41*100,"0.00")</f>
        <v>0.00</v>
      </c>
      <c r="L41" s="129">
        <f>IFERROR('APPENDIX 16'!L41/NEPI!L41*100,"0.00")</f>
        <v>-2.8475370587336357</v>
      </c>
      <c r="M41" s="129">
        <f>IFERROR('APPENDIX 16'!M41/NEPI!M41*100,"0.00")</f>
        <v>46.778852191385155</v>
      </c>
      <c r="N41" s="129">
        <f>IFERROR('APPENDIX 16'!N41/NEPI!N41*100,"0.00")</f>
        <v>19.010410836225233</v>
      </c>
      <c r="O41" s="129" t="str">
        <f>IFERROR('APPENDIX 16'!O41/NEPI!O41*100,"0.00")</f>
        <v>0.00</v>
      </c>
      <c r="P41" s="129">
        <f>IFERROR('APPENDIX 16'!P41/NEPI!P41*100,"0.00")</f>
        <v>11.246249711516271</v>
      </c>
      <c r="Q41" s="144">
        <f>IFERROR('APPENDIX 16'!Q41/NEPI!Q41*100,"0.00")</f>
        <v>55.180484603312067</v>
      </c>
    </row>
    <row r="42" spans="2:17" ht="27" customHeight="1" x14ac:dyDescent="0.3">
      <c r="B42" s="9" t="s">
        <v>42</v>
      </c>
      <c r="C42" s="129" t="str">
        <f>IFERROR('APPENDIX 16'!C42/NEPI!C42*100,"0.00")</f>
        <v>0.00</v>
      </c>
      <c r="D42" s="129">
        <f>IFERROR('APPENDIX 16'!D42/NEPI!D42*100,"0.00")</f>
        <v>626.3975155279503</v>
      </c>
      <c r="E42" s="129">
        <f>IFERROR('APPENDIX 16'!E42/NEPI!E42*100,"0.00")</f>
        <v>-585.77586206896547</v>
      </c>
      <c r="F42" s="129">
        <f>IFERROR('APPENDIX 16'!F42/NEPI!F42*100,"0.00")</f>
        <v>-1021.2137486573577</v>
      </c>
      <c r="G42" s="129">
        <f>IFERROR('APPENDIX 16'!G42/NEPI!G42*100,"0.00")</f>
        <v>98.330381988363271</v>
      </c>
      <c r="H42" s="129">
        <f>IFERROR('APPENDIX 16'!H42/NEPI!H42*100,"0.00")</f>
        <v>-1703.8759689922479</v>
      </c>
      <c r="I42" s="129">
        <f>IFERROR('APPENDIX 16'!I42/NEPI!I42*100,"0.00")</f>
        <v>11.863693368359025</v>
      </c>
      <c r="J42" s="129">
        <f>IFERROR('APPENDIX 16'!J42/NEPI!J42*100,"0.00")</f>
        <v>194.02120532903518</v>
      </c>
      <c r="K42" s="129">
        <f>IFERROR('APPENDIX 16'!K42/NEPI!K42*100,"0.00")</f>
        <v>18.266001831688207</v>
      </c>
      <c r="L42" s="129">
        <f>IFERROR('APPENDIX 16'!L42/NEPI!L42*100,"0.00")</f>
        <v>-19.06813467368757</v>
      </c>
      <c r="M42" s="129">
        <f>IFERROR('APPENDIX 16'!M42/NEPI!M42*100,"0.00")</f>
        <v>-118.29244357212954</v>
      </c>
      <c r="N42" s="129">
        <f>IFERROR('APPENDIX 16'!N42/NEPI!N42*100,"0.00")</f>
        <v>24.454385251457232</v>
      </c>
      <c r="O42" s="129">
        <f>IFERROR('APPENDIX 16'!O42/NEPI!O42*100,"0.00")</f>
        <v>-94.23666585975954</v>
      </c>
      <c r="P42" s="129">
        <f>IFERROR('APPENDIX 16'!P42/NEPI!P42*100,"0.00")</f>
        <v>-32.327586206896555</v>
      </c>
      <c r="Q42" s="144">
        <f>IFERROR('APPENDIX 16'!Q42/NEPI!Q42*100,"0.00")</f>
        <v>22.581322640753445</v>
      </c>
    </row>
    <row r="43" spans="2:17" ht="27" customHeight="1" x14ac:dyDescent="0.3">
      <c r="B43" s="9" t="s">
        <v>43</v>
      </c>
      <c r="C43" s="129">
        <f>IFERROR('APPENDIX 16'!C43/NEPI!C43*100,"0.00")</f>
        <v>3.2846715328467155</v>
      </c>
      <c r="D43" s="129">
        <f>IFERROR('APPENDIX 16'!D43/NEPI!D43*100,"0.00")</f>
        <v>25.432763352332699</v>
      </c>
      <c r="E43" s="129">
        <f>IFERROR('APPENDIX 16'!E43/NEPI!E43*100,"0.00")</f>
        <v>15.492465705568623</v>
      </c>
      <c r="F43" s="129">
        <f>IFERROR('APPENDIX 16'!F43/NEPI!F43*100,"0.00")</f>
        <v>21.703977652752098</v>
      </c>
      <c r="G43" s="129">
        <f>IFERROR('APPENDIX 16'!G43/NEPI!G43*100,"0.00")</f>
        <v>26.272320465042664</v>
      </c>
      <c r="H43" s="129">
        <f>IFERROR('APPENDIX 16'!H43/NEPI!H43*100,"0.00")</f>
        <v>52.745561394235253</v>
      </c>
      <c r="I43" s="129">
        <f>IFERROR('APPENDIX 16'!I43/NEPI!I43*100,"0.00")</f>
        <v>66.942775960113806</v>
      </c>
      <c r="J43" s="129">
        <f>IFERROR('APPENDIX 16'!J43/NEPI!J43*100,"0.00")</f>
        <v>64.29184421561736</v>
      </c>
      <c r="K43" s="129" t="str">
        <f>IFERROR('APPENDIX 16'!K43/NEPI!K43*100,"0.00")</f>
        <v>0.00</v>
      </c>
      <c r="L43" s="129">
        <f>IFERROR('APPENDIX 16'!L43/NEPI!L43*100,"0.00")</f>
        <v>-1.0162333377326118</v>
      </c>
      <c r="M43" s="129">
        <f>IFERROR('APPENDIX 16'!M43/NEPI!M43*100,"0.00")</f>
        <v>27.735154690618764</v>
      </c>
      <c r="N43" s="129">
        <f>IFERROR('APPENDIX 16'!N43/NEPI!N43*100,"0.00")</f>
        <v>18.048351648351648</v>
      </c>
      <c r="O43" s="129">
        <f>IFERROR('APPENDIX 16'!O43/NEPI!O43*100,"0.00")</f>
        <v>70.57749314265331</v>
      </c>
      <c r="P43" s="129">
        <f>IFERROR('APPENDIX 16'!P43/NEPI!P43*100,"0.00")</f>
        <v>200.85851359313187</v>
      </c>
      <c r="Q43" s="144">
        <f>IFERROR('APPENDIX 16'!Q43/NEPI!Q43*100,"0.00")</f>
        <v>65.131853465373581</v>
      </c>
    </row>
    <row r="44" spans="2:17" ht="27" customHeight="1" x14ac:dyDescent="0.3">
      <c r="B44" s="9" t="s">
        <v>44</v>
      </c>
      <c r="C44" s="129" t="str">
        <f>IFERROR('APPENDIX 16'!C44/NEPI!C44*100,"0.00")</f>
        <v>0.00</v>
      </c>
      <c r="D44" s="129" t="str">
        <f>IFERROR('APPENDIX 16'!D44/NEPI!D44*100,"0.00")</f>
        <v>0.00</v>
      </c>
      <c r="E44" s="129" t="str">
        <f>IFERROR('APPENDIX 16'!E44/NEPI!E44*100,"0.00")</f>
        <v>0.00</v>
      </c>
      <c r="F44" s="129" t="str">
        <f>IFERROR('APPENDIX 16'!F44/NEPI!F44*100,"0.00")</f>
        <v>0.00</v>
      </c>
      <c r="G44" s="129" t="str">
        <f>IFERROR('APPENDIX 16'!G44/NEPI!G44*100,"0.00")</f>
        <v>0.00</v>
      </c>
      <c r="H44" s="129" t="str">
        <f>IFERROR('APPENDIX 16'!H44/NEPI!H44*100,"0.00")</f>
        <v>0.00</v>
      </c>
      <c r="I44" s="129" t="str">
        <f>IFERROR('APPENDIX 16'!I44/NEPI!I44*100,"0.00")</f>
        <v>0.00</v>
      </c>
      <c r="J44" s="129" t="str">
        <f>IFERROR('APPENDIX 16'!J44/NEPI!J44*100,"0.00")</f>
        <v>0.00</v>
      </c>
      <c r="K44" s="129" t="str">
        <f>IFERROR('APPENDIX 16'!K44/NEPI!K44*100,"0.00")</f>
        <v>0.00</v>
      </c>
      <c r="L44" s="129" t="str">
        <f>IFERROR('APPENDIX 16'!L44/NEPI!L44*100,"0.00")</f>
        <v>0.00</v>
      </c>
      <c r="M44" s="129" t="str">
        <f>IFERROR('APPENDIX 16'!M44/NEPI!M44*100,"0.00")</f>
        <v>0.00</v>
      </c>
      <c r="N44" s="129" t="str">
        <f>IFERROR('APPENDIX 16'!N44/NEPI!N44*100,"0.00")</f>
        <v>0.00</v>
      </c>
      <c r="O44" s="129" t="str">
        <f>IFERROR('APPENDIX 16'!O44/NEPI!O44*100,"0.00")</f>
        <v>0.00</v>
      </c>
      <c r="P44" s="129" t="str">
        <f>IFERROR('APPENDIX 16'!P44/NEPI!P44*100,"0.00")</f>
        <v>0.00</v>
      </c>
      <c r="Q44" s="144" t="str">
        <f>IFERROR('APPENDIX 16'!Q44/NEPI!Q44*100,"0.00")</f>
        <v>0.00</v>
      </c>
    </row>
    <row r="45" spans="2:17" ht="27" customHeight="1" x14ac:dyDescent="0.3">
      <c r="B45" s="130" t="s">
        <v>45</v>
      </c>
      <c r="C45" s="131">
        <f>IFERROR('APPENDIX 16'!C45/NEPI!C45*100,"0.00")</f>
        <v>273.30761347881128</v>
      </c>
      <c r="D45" s="131">
        <f>IFERROR('APPENDIX 16'!D45/NEPI!D45*100,"0.00")</f>
        <v>66.877628627921425</v>
      </c>
      <c r="E45" s="131">
        <f>IFERROR('APPENDIX 16'!E45/NEPI!E45*100,"0.00")</f>
        <v>33.830773818277542</v>
      </c>
      <c r="F45" s="131">
        <f>IFERROR('APPENDIX 16'!F45/NEPI!F45*100,"0.00")</f>
        <v>45.792807016918587</v>
      </c>
      <c r="G45" s="131">
        <f>IFERROR('APPENDIX 16'!G45/NEPI!G45*100,"0.00")</f>
        <v>27.08479022562657</v>
      </c>
      <c r="H45" s="131">
        <f>IFERROR('APPENDIX 16'!H45/NEPI!H45*100,"0.00")</f>
        <v>33.380097060459555</v>
      </c>
      <c r="I45" s="131">
        <f>IFERROR('APPENDIX 16'!I45/NEPI!I45*100,"0.00")</f>
        <v>74.314394008623509</v>
      </c>
      <c r="J45" s="131">
        <f>IFERROR('APPENDIX 16'!J45/NEPI!J45*100,"0.00")</f>
        <v>72.133644952033947</v>
      </c>
      <c r="K45" s="131">
        <f>IFERROR('APPENDIX 16'!K45/NEPI!K45*100,"0.00")</f>
        <v>62.674954801226967</v>
      </c>
      <c r="L45" s="131">
        <f>IFERROR('APPENDIX 16'!L45/NEPI!L45*100,"0.00")</f>
        <v>23.329880145149083</v>
      </c>
      <c r="M45" s="131">
        <f>IFERROR('APPENDIX 16'!M45/NEPI!M45*100,"0.00")</f>
        <v>31.376520146266468</v>
      </c>
      <c r="N45" s="131">
        <f>IFERROR('APPENDIX 16'!N45/NEPI!N45*100,"0.00")</f>
        <v>31.203052808883569</v>
      </c>
      <c r="O45" s="131">
        <f>IFERROR('APPENDIX 16'!O45/NEPI!O45*100,"0.00")</f>
        <v>70.425381194390013</v>
      </c>
      <c r="P45" s="131">
        <f>IFERROR('APPENDIX 16'!P45/NEPI!P45*100,"0.00")</f>
        <v>37.403508482382549</v>
      </c>
      <c r="Q45" s="131">
        <f>IFERROR('APPENDIX 16'!Q45/NEPI!Q45*100,"0.00")</f>
        <v>63.6114657328296</v>
      </c>
    </row>
    <row r="46" spans="2:17" ht="27" customHeight="1" x14ac:dyDescent="0.3">
      <c r="B46" s="290" t="s">
        <v>46</v>
      </c>
      <c r="C46" s="290"/>
      <c r="D46" s="290"/>
      <c r="E46" s="290"/>
      <c r="F46" s="290"/>
      <c r="G46" s="290"/>
      <c r="H46" s="290"/>
      <c r="I46" s="290"/>
      <c r="J46" s="290"/>
      <c r="K46" s="290"/>
      <c r="L46" s="290"/>
      <c r="M46" s="290"/>
      <c r="N46" s="290"/>
      <c r="O46" s="290"/>
      <c r="P46" s="290"/>
      <c r="Q46" s="290"/>
    </row>
    <row r="47" spans="2:17" ht="27" customHeight="1" x14ac:dyDescent="0.3">
      <c r="B47" s="9" t="s">
        <v>47</v>
      </c>
      <c r="C47" s="132">
        <f>IFERROR('APPENDIX 16'!C47/NEPI!C47*100,"0.00")</f>
        <v>43.492031572067766</v>
      </c>
      <c r="D47" s="132">
        <f>IFERROR('APPENDIX 16'!D47/NEPI!D47*100,"0.00")</f>
        <v>42.550400441866884</v>
      </c>
      <c r="E47" s="132">
        <f>IFERROR('APPENDIX 16'!E47/NEPI!E47*100,"0.00")</f>
        <v>0</v>
      </c>
      <c r="F47" s="132">
        <f>IFERROR('APPENDIX 16'!F47/NEPI!F47*100,"0.00")</f>
        <v>47.992843014141613</v>
      </c>
      <c r="G47" s="132">
        <f>IFERROR('APPENDIX 16'!G47/NEPI!G47*100,"0.00")</f>
        <v>62.519268883505838</v>
      </c>
      <c r="H47" s="132">
        <f>IFERROR('APPENDIX 16'!H47/NEPI!H47*100,"0.00")</f>
        <v>65.182776537023969</v>
      </c>
      <c r="I47" s="132" t="str">
        <f>IFERROR('APPENDIX 16'!I47/NEPI!I47*100,"0.00")</f>
        <v>0.00</v>
      </c>
      <c r="J47" s="132">
        <f>IFERROR('APPENDIX 16'!J47/NEPI!J47*100,"0.00")</f>
        <v>57.854265372824244</v>
      </c>
      <c r="K47" s="132" t="str">
        <f>IFERROR('APPENDIX 16'!K47/NEPI!K47*100,"0.00")</f>
        <v>0.00</v>
      </c>
      <c r="L47" s="132" t="str">
        <f>IFERROR('APPENDIX 16'!L47/NEPI!L47*100,"0.00")</f>
        <v>0.00</v>
      </c>
      <c r="M47" s="132" t="str">
        <f>IFERROR('APPENDIX 16'!M47/NEPI!M47*100,"0.00")</f>
        <v>0.00</v>
      </c>
      <c r="N47" s="132">
        <f>IFERROR('APPENDIX 16'!N47/NEPI!N47*100,"0.00")</f>
        <v>49.966371633800541</v>
      </c>
      <c r="O47" s="132">
        <f>IFERROR('APPENDIX 16'!O47/NEPI!O47*100,"0.00")</f>
        <v>78.072662918676698</v>
      </c>
      <c r="P47" s="132">
        <f>IFERROR('APPENDIX 16'!P47/NEPI!P47*100,"0.00")</f>
        <v>5.8563320956432747</v>
      </c>
      <c r="Q47" s="145">
        <f>IFERROR('APPENDIX 16'!Q47/NEPI!Q47*100,"0.00")</f>
        <v>51.888848135401247</v>
      </c>
    </row>
    <row r="48" spans="2:17" ht="27" customHeight="1" x14ac:dyDescent="0.3">
      <c r="B48" s="9" t="s">
        <v>64</v>
      </c>
      <c r="C48" s="132">
        <f>IFERROR('APPENDIX 16'!C48/NEPI!C48*100,"0.00")</f>
        <v>123.68735083532218</v>
      </c>
      <c r="D48" s="132">
        <f>IFERROR('APPENDIX 16'!D48/NEPI!D48*100,"0.00")</f>
        <v>34.348387096774189</v>
      </c>
      <c r="E48" s="132" t="str">
        <f>IFERROR('APPENDIX 16'!E48/NEPI!E48*100,"0.00")</f>
        <v>0.00</v>
      </c>
      <c r="F48" s="132">
        <f>IFERROR('APPENDIX 16'!F48/NEPI!F48*100,"0.00")</f>
        <v>58.10848783349828</v>
      </c>
      <c r="G48" s="132">
        <f>IFERROR('APPENDIX 16'!G48/NEPI!G48*100,"0.00")</f>
        <v>20.209186658864834</v>
      </c>
      <c r="H48" s="132">
        <f>IFERROR('APPENDIX 16'!H48/NEPI!H48*100,"0.00")</f>
        <v>55.647728127114604</v>
      </c>
      <c r="I48" s="132" t="str">
        <f>IFERROR('APPENDIX 16'!I48/NEPI!I48*100,"0.00")</f>
        <v>0.00</v>
      </c>
      <c r="J48" s="132">
        <f>IFERROR('APPENDIX 16'!J48/NEPI!J48*100,"0.00")</f>
        <v>93.36146508025908</v>
      </c>
      <c r="K48" s="132" t="str">
        <f>IFERROR('APPENDIX 16'!K48/NEPI!K48*100,"0.00")</f>
        <v>0.00</v>
      </c>
      <c r="L48" s="132">
        <f>IFERROR('APPENDIX 16'!L48/NEPI!L48*100,"0.00")</f>
        <v>45.830316385959392</v>
      </c>
      <c r="M48" s="132" t="str">
        <f>IFERROR('APPENDIX 16'!M48/NEPI!M48*100,"0.00")</f>
        <v>0.00</v>
      </c>
      <c r="N48" s="132" t="str">
        <f>IFERROR('APPENDIX 16'!N48/NEPI!N48*100,"0.00")</f>
        <v>0.00</v>
      </c>
      <c r="O48" s="132">
        <f>IFERROR('APPENDIX 16'!O48/NEPI!O48*100,"0.00")</f>
        <v>69.837958322432016</v>
      </c>
      <c r="P48" s="132">
        <f>IFERROR('APPENDIX 16'!P48/NEPI!P48*100,"0.00")</f>
        <v>35.577960294431051</v>
      </c>
      <c r="Q48" s="145">
        <f>IFERROR('APPENDIX 16'!Q48/NEPI!Q48*100,"0.00")</f>
        <v>58.677699359130365</v>
      </c>
    </row>
    <row r="49" spans="2:17" ht="27" customHeight="1" x14ac:dyDescent="0.3">
      <c r="B49" s="7" t="s">
        <v>250</v>
      </c>
      <c r="C49" s="132">
        <f>IFERROR('APPENDIX 16'!C49/NEPI!C49*100,"0.00")</f>
        <v>19.053461875547764</v>
      </c>
      <c r="D49" s="132">
        <f>IFERROR('APPENDIX 16'!D49/NEPI!D49*100,"0.00")</f>
        <v>21.454301375992841</v>
      </c>
      <c r="E49" s="132">
        <f>IFERROR('APPENDIX 16'!E49/NEPI!E49*100,"0.00")</f>
        <v>25.267182205230686</v>
      </c>
      <c r="F49" s="132">
        <f>IFERROR('APPENDIX 16'!F49/NEPI!F49*100,"0.00")</f>
        <v>24.988852541817767</v>
      </c>
      <c r="G49" s="132">
        <f>IFERROR('APPENDIX 16'!G49/NEPI!G49*100,"0.00")</f>
        <v>29.587317887170272</v>
      </c>
      <c r="H49" s="132">
        <f>IFERROR('APPENDIX 16'!H49/NEPI!H49*100,"0.00")</f>
        <v>16.542450202901627</v>
      </c>
      <c r="I49" s="132">
        <f>IFERROR('APPENDIX 16'!I49/NEPI!I49*100,"0.00")</f>
        <v>35.510171772342282</v>
      </c>
      <c r="J49" s="132">
        <f>IFERROR('APPENDIX 16'!J49/NEPI!J49*100,"0.00")</f>
        <v>35.473380348595022</v>
      </c>
      <c r="K49" s="132" t="str">
        <f>IFERROR('APPENDIX 16'!K49/NEPI!K49*100,"0.00")</f>
        <v>0.00</v>
      </c>
      <c r="L49" s="132">
        <f>IFERROR('APPENDIX 16'!L49/NEPI!L49*100,"0.00")</f>
        <v>134.99672560576292</v>
      </c>
      <c r="M49" s="132">
        <f>IFERROR('APPENDIX 16'!M49/NEPI!M49*100,"0.00")</f>
        <v>26.181599898900544</v>
      </c>
      <c r="N49" s="132">
        <f>IFERROR('APPENDIX 16'!N49/NEPI!N49*100,"0.00")</f>
        <v>4210.0961538461543</v>
      </c>
      <c r="O49" s="132">
        <f>IFERROR('APPENDIX 16'!O49/NEPI!O49*100,"0.00")</f>
        <v>64.699299447167562</v>
      </c>
      <c r="P49" s="132">
        <f>IFERROR('APPENDIX 16'!P49/NEPI!P49*100,"0.00")</f>
        <v>13.087550683285778</v>
      </c>
      <c r="Q49" s="145">
        <f>IFERROR('APPENDIX 16'!Q49/NEPI!Q49*100,"0.00")</f>
        <v>34.604332464161949</v>
      </c>
    </row>
    <row r="50" spans="2:17" ht="27" customHeight="1" x14ac:dyDescent="0.3">
      <c r="B50" s="9" t="s">
        <v>48</v>
      </c>
      <c r="C50" s="132">
        <f>IFERROR('APPENDIX 16'!C50/NEPI!C50*100,"0.00")</f>
        <v>80.174198434738699</v>
      </c>
      <c r="D50" s="132">
        <f>IFERROR('APPENDIX 16'!D50/NEPI!D50*100,"0.00")</f>
        <v>92.356039196975814</v>
      </c>
      <c r="E50" s="132">
        <f>IFERROR('APPENDIX 16'!E50/NEPI!E50*100,"0.00")</f>
        <v>57.617082226683024</v>
      </c>
      <c r="F50" s="132">
        <f>IFERROR('APPENDIX 16'!F50/NEPI!F50*100,"0.00")</f>
        <v>20.931492156055146</v>
      </c>
      <c r="G50" s="132">
        <f>IFERROR('APPENDIX 16'!G50/NEPI!G50*100,"0.00")</f>
        <v>13.391166086000888</v>
      </c>
      <c r="H50" s="132">
        <f>IFERROR('APPENDIX 16'!H50/NEPI!H50*100,"0.00")</f>
        <v>20.605332778782365</v>
      </c>
      <c r="I50" s="132">
        <f>IFERROR('APPENDIX 16'!I50/NEPI!I50*100,"0.00")</f>
        <v>85.082940049530393</v>
      </c>
      <c r="J50" s="132">
        <f>IFERROR('APPENDIX 16'!J50/NEPI!J50*100,"0.00")</f>
        <v>204.74086848535418</v>
      </c>
      <c r="K50" s="132">
        <f>IFERROR('APPENDIX 16'!K50/NEPI!K50*100,"0.00")</f>
        <v>0</v>
      </c>
      <c r="L50" s="132">
        <f>IFERROR('APPENDIX 16'!L50/NEPI!L50*100,"0.00")</f>
        <v>3.066356720883558</v>
      </c>
      <c r="M50" s="132">
        <f>IFERROR('APPENDIX 16'!M50/NEPI!M50*100,"0.00")</f>
        <v>-58.612446764665471</v>
      </c>
      <c r="N50" s="132">
        <f>IFERROR('APPENDIX 16'!N50/NEPI!N50*100,"0.00")</f>
        <v>109.98315080033699</v>
      </c>
      <c r="O50" s="132">
        <f>IFERROR('APPENDIX 16'!O50/NEPI!O50*100,"0.00")</f>
        <v>127.62660367902676</v>
      </c>
      <c r="P50" s="132">
        <f>IFERROR('APPENDIX 16'!P50/NEPI!P50*100,"0.00")</f>
        <v>71.538105603121139</v>
      </c>
      <c r="Q50" s="145">
        <f>IFERROR('APPENDIX 16'!Q50/NEPI!Q50*100,"0.00")</f>
        <v>66.922895476140198</v>
      </c>
    </row>
    <row r="51" spans="2:17" ht="27" customHeight="1" x14ac:dyDescent="0.3">
      <c r="B51" s="9" t="s">
        <v>251</v>
      </c>
      <c r="C51" s="132">
        <f>IFERROR('APPENDIX 16'!C51/NEPI!C51*100,"0.00")</f>
        <v>18.018377946464241</v>
      </c>
      <c r="D51" s="132">
        <f>IFERROR('APPENDIX 16'!D51/NEPI!D51*100,"0.00")</f>
        <v>22.976648704131382</v>
      </c>
      <c r="E51" s="132">
        <f>IFERROR('APPENDIX 16'!E51/NEPI!E51*100,"0.00")</f>
        <v>7.1129707112970717</v>
      </c>
      <c r="F51" s="132">
        <f>IFERROR('APPENDIX 16'!F51/NEPI!F51*100,"0.00")</f>
        <v>18.831871547395838</v>
      </c>
      <c r="G51" s="132">
        <f>IFERROR('APPENDIX 16'!G51/NEPI!G51*100,"0.00")</f>
        <v>16.302088181451488</v>
      </c>
      <c r="H51" s="132">
        <f>IFERROR('APPENDIX 16'!H51/NEPI!H51*100,"0.00")</f>
        <v>18.135633525736644</v>
      </c>
      <c r="I51" s="132">
        <f>IFERROR('APPENDIX 16'!I51/NEPI!I51*100,"0.00")</f>
        <v>21.578833224896986</v>
      </c>
      <c r="J51" s="132">
        <f>IFERROR('APPENDIX 16'!J51/NEPI!J51*100,"0.00")</f>
        <v>120.34282018111256</v>
      </c>
      <c r="K51" s="132" t="str">
        <f>IFERROR('APPENDIX 16'!K51/NEPI!K51*100,"0.00")</f>
        <v>0.00</v>
      </c>
      <c r="L51" s="132">
        <f>IFERROR('APPENDIX 16'!L51/NEPI!L51*100,"0.00")</f>
        <v>-37.127589857337298</v>
      </c>
      <c r="M51" s="132">
        <f>IFERROR('APPENDIX 16'!M51/NEPI!M51*100,"0.00")</f>
        <v>-28.789446456285567</v>
      </c>
      <c r="N51" s="132">
        <f>IFERROR('APPENDIX 16'!N51/NEPI!N51*100,"0.00")</f>
        <v>45.524079320113316</v>
      </c>
      <c r="O51" s="132">
        <f>IFERROR('APPENDIX 16'!O51/NEPI!O51*100,"0.00")</f>
        <v>40.713658964609536</v>
      </c>
      <c r="P51" s="132">
        <f>IFERROR('APPENDIX 16'!P51/NEPI!P51*100,"0.00")</f>
        <v>4.6543762045016539</v>
      </c>
      <c r="Q51" s="145">
        <f>IFERROR('APPENDIX 16'!Q51/NEPI!Q51*100,"0.00")</f>
        <v>14.818402772642342</v>
      </c>
    </row>
    <row r="52" spans="2:17" ht="27" customHeight="1" x14ac:dyDescent="0.3">
      <c r="B52" s="130" t="s">
        <v>45</v>
      </c>
      <c r="C52" s="131">
        <f>IFERROR('APPENDIX 16'!C52/NEPI!C52*100,"0.00")</f>
        <v>65.545846252969838</v>
      </c>
      <c r="D52" s="131">
        <f>IFERROR('APPENDIX 16'!D52/NEPI!D52*100,"0.00")</f>
        <v>61.640029979535484</v>
      </c>
      <c r="E52" s="131">
        <f>IFERROR('APPENDIX 16'!E52/NEPI!E52*100,"0.00")</f>
        <v>57.053137051023754</v>
      </c>
      <c r="F52" s="131">
        <f>IFERROR('APPENDIX 16'!F52/NEPI!F52*100,"0.00")</f>
        <v>38.523163348634952</v>
      </c>
      <c r="G52" s="131">
        <f>IFERROR('APPENDIX 16'!G52/NEPI!G52*100,"0.00")</f>
        <v>25.001446633683415</v>
      </c>
      <c r="H52" s="131">
        <f>IFERROR('APPENDIX 16'!H52/NEPI!H52*100,"0.00")</f>
        <v>30.254973790938827</v>
      </c>
      <c r="I52" s="131">
        <f>IFERROR('APPENDIX 16'!I52/NEPI!I52*100,"0.00")</f>
        <v>73.793486360514891</v>
      </c>
      <c r="J52" s="131">
        <f>IFERROR('APPENDIX 16'!J52/NEPI!J52*100,"0.00")</f>
        <v>172.73876348580757</v>
      </c>
      <c r="K52" s="131">
        <f>IFERROR('APPENDIX 16'!K52/NEPI!K52*100,"0.00")</f>
        <v>0</v>
      </c>
      <c r="L52" s="131">
        <f>IFERROR('APPENDIX 16'!L52/NEPI!L52*100,"0.00")</f>
        <v>3.8784789914933024</v>
      </c>
      <c r="M52" s="131">
        <f>IFERROR('APPENDIX 16'!M52/NEPI!M52*100,"0.00")</f>
        <v>-32.767662591867634</v>
      </c>
      <c r="N52" s="131">
        <f>IFERROR('APPENDIX 16'!N52/NEPI!N52*100,"0.00")</f>
        <v>54.189137384948062</v>
      </c>
      <c r="O52" s="131">
        <f>IFERROR('APPENDIX 16'!O52/NEPI!O52*100,"0.00")</f>
        <v>109.74999806215071</v>
      </c>
      <c r="P52" s="131">
        <f>IFERROR('APPENDIX 16'!P52/NEPI!P52*100,"0.00")</f>
        <v>65.963222978487778</v>
      </c>
      <c r="Q52" s="131">
        <f>IFERROR('APPENDIX 16'!Q52/NEPI!Q52*100,"0.00")</f>
        <v>62.658955589607956</v>
      </c>
    </row>
    <row r="53" spans="2:17" x14ac:dyDescent="0.3">
      <c r="B53" s="4" t="s">
        <v>50</v>
      </c>
    </row>
  </sheetData>
  <sheetProtection algorithmName="SHA-512" hashValue="/iZGEug4Azj3aSuuviG71PQJLy28YBzgIiFtYPKGq8yn5xrbPrE5WQKoJiYet4KDkrzHLlIbFmwJbpT3BHisHQ==" saltValue="MBFYIOyckW7ydOLvhH9kmA==" spinCount="100000" sheet="1" objects="1" scenarios="1"/>
  <mergeCells count="3">
    <mergeCell ref="B4:Q4"/>
    <mergeCell ref="B6:Q6"/>
    <mergeCell ref="B46:Q46"/>
  </mergeCells>
  <pageMargins left="0.7" right="0.7" top="0.75" bottom="0.75" header="0.3" footer="0.3"/>
  <pageSetup paperSize="9" scale="3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A2D668"/>
    <pageSetUpPr fitToPage="1"/>
  </sheetPr>
  <dimension ref="B3:S56"/>
  <sheetViews>
    <sheetView showGridLines="0" topLeftCell="A34" zoomScale="80" zoomScaleNormal="80" workbookViewId="0">
      <selection activeCell="G43" sqref="G43"/>
    </sheetView>
  </sheetViews>
  <sheetFormatPr defaultColWidth="9.453125" defaultRowHeight="14" x14ac:dyDescent="0.3"/>
  <cols>
    <col min="1" max="1" width="15.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22.5" customHeight="1" x14ac:dyDescent="0.3">
      <c r="B4" s="286" t="s">
        <v>306</v>
      </c>
      <c r="C4" s="286"/>
      <c r="D4" s="286"/>
      <c r="E4" s="286"/>
      <c r="F4" s="286"/>
      <c r="G4" s="286"/>
      <c r="H4" s="286"/>
      <c r="I4" s="286"/>
      <c r="J4" s="286"/>
      <c r="K4" s="286"/>
      <c r="L4" s="286"/>
      <c r="M4" s="286"/>
      <c r="N4" s="286"/>
      <c r="O4" s="286"/>
      <c r="P4" s="286"/>
      <c r="Q4" s="286"/>
      <c r="R4" s="123"/>
    </row>
    <row r="5" spans="2:18" ht="28"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30" customHeight="1" x14ac:dyDescent="0.3">
      <c r="B6" s="287" t="s">
        <v>16</v>
      </c>
      <c r="C6" s="287"/>
      <c r="D6" s="287"/>
      <c r="E6" s="287"/>
      <c r="F6" s="287"/>
      <c r="G6" s="287"/>
      <c r="H6" s="287"/>
      <c r="I6" s="287"/>
      <c r="J6" s="287"/>
      <c r="K6" s="287"/>
      <c r="L6" s="287"/>
      <c r="M6" s="287"/>
      <c r="N6" s="287"/>
      <c r="O6" s="287"/>
      <c r="P6" s="287"/>
      <c r="Q6" s="287"/>
      <c r="R6" s="133"/>
    </row>
    <row r="7" spans="2:18" ht="30" customHeight="1" x14ac:dyDescent="0.3">
      <c r="B7" s="118" t="s">
        <v>17</v>
      </c>
      <c r="C7" s="180">
        <v>0</v>
      </c>
      <c r="D7" s="180">
        <v>-154</v>
      </c>
      <c r="E7" s="180">
        <v>-491</v>
      </c>
      <c r="F7" s="180">
        <v>-5608</v>
      </c>
      <c r="G7" s="180">
        <v>3414</v>
      </c>
      <c r="H7" s="180">
        <v>-753</v>
      </c>
      <c r="I7" s="180">
        <v>0</v>
      </c>
      <c r="J7" s="180">
        <v>0</v>
      </c>
      <c r="K7" s="180">
        <v>0</v>
      </c>
      <c r="L7" s="180">
        <v>9552</v>
      </c>
      <c r="M7" s="180">
        <v>-828</v>
      </c>
      <c r="N7" s="180">
        <v>26736</v>
      </c>
      <c r="O7" s="180">
        <v>-58651</v>
      </c>
      <c r="P7" s="180">
        <v>3201</v>
      </c>
      <c r="Q7" s="180">
        <v>-23580</v>
      </c>
      <c r="R7" s="134"/>
    </row>
    <row r="8" spans="2:18" ht="30" customHeight="1" x14ac:dyDescent="0.3">
      <c r="B8" s="118" t="s">
        <v>18</v>
      </c>
      <c r="C8" s="180">
        <v>0</v>
      </c>
      <c r="D8" s="180">
        <v>-29129</v>
      </c>
      <c r="E8" s="180">
        <v>-2754</v>
      </c>
      <c r="F8" s="180">
        <v>-59146</v>
      </c>
      <c r="G8" s="180">
        <v>3256</v>
      </c>
      <c r="H8" s="180">
        <v>-31</v>
      </c>
      <c r="I8" s="180">
        <v>191935</v>
      </c>
      <c r="J8" s="180">
        <v>-282986</v>
      </c>
      <c r="K8" s="180">
        <v>34595</v>
      </c>
      <c r="L8" s="180">
        <v>63982</v>
      </c>
      <c r="M8" s="180">
        <v>19490</v>
      </c>
      <c r="N8" s="180">
        <v>3356</v>
      </c>
      <c r="O8" s="180">
        <v>0</v>
      </c>
      <c r="P8" s="180">
        <v>-3312</v>
      </c>
      <c r="Q8" s="180">
        <v>-60745</v>
      </c>
      <c r="R8" s="134"/>
    </row>
    <row r="9" spans="2:18" ht="30" customHeight="1" x14ac:dyDescent="0.3">
      <c r="B9" s="118" t="s">
        <v>19</v>
      </c>
      <c r="C9" s="180">
        <v>-3845</v>
      </c>
      <c r="D9" s="180">
        <v>5332</v>
      </c>
      <c r="E9" s="180">
        <v>9168</v>
      </c>
      <c r="F9" s="180">
        <v>38378</v>
      </c>
      <c r="G9" s="180">
        <v>13107</v>
      </c>
      <c r="H9" s="180">
        <v>-726</v>
      </c>
      <c r="I9" s="180">
        <v>25553</v>
      </c>
      <c r="J9" s="180">
        <v>3234</v>
      </c>
      <c r="K9" s="180">
        <v>0</v>
      </c>
      <c r="L9" s="180">
        <v>40580</v>
      </c>
      <c r="M9" s="180">
        <v>24643</v>
      </c>
      <c r="N9" s="180">
        <v>14901</v>
      </c>
      <c r="O9" s="180">
        <v>0</v>
      </c>
      <c r="P9" s="180">
        <v>0</v>
      </c>
      <c r="Q9" s="180">
        <v>170325</v>
      </c>
      <c r="R9" s="134"/>
    </row>
    <row r="10" spans="2:18" ht="30" customHeight="1" x14ac:dyDescent="0.3">
      <c r="B10" s="118" t="s">
        <v>142</v>
      </c>
      <c r="C10" s="180">
        <v>-20494</v>
      </c>
      <c r="D10" s="180">
        <v>-32196</v>
      </c>
      <c r="E10" s="180">
        <v>-48211</v>
      </c>
      <c r="F10" s="180">
        <v>-43426</v>
      </c>
      <c r="G10" s="180">
        <v>-24722</v>
      </c>
      <c r="H10" s="180">
        <v>-52454</v>
      </c>
      <c r="I10" s="180">
        <v>-36965</v>
      </c>
      <c r="J10" s="180">
        <v>78405</v>
      </c>
      <c r="K10" s="180">
        <v>0</v>
      </c>
      <c r="L10" s="180">
        <v>2186</v>
      </c>
      <c r="M10" s="180">
        <v>-3326</v>
      </c>
      <c r="N10" s="180">
        <v>5656</v>
      </c>
      <c r="O10" s="180">
        <v>12742</v>
      </c>
      <c r="P10" s="180">
        <v>-8397</v>
      </c>
      <c r="Q10" s="180">
        <v>-171202</v>
      </c>
      <c r="R10" s="134"/>
    </row>
    <row r="11" spans="2:18" ht="30" customHeight="1" x14ac:dyDescent="0.3">
      <c r="B11" s="118" t="s">
        <v>20</v>
      </c>
      <c r="C11" s="180">
        <v>-1849</v>
      </c>
      <c r="D11" s="180">
        <v>8406</v>
      </c>
      <c r="E11" s="180">
        <v>12249</v>
      </c>
      <c r="F11" s="180">
        <v>-16832</v>
      </c>
      <c r="G11" s="180">
        <v>28784</v>
      </c>
      <c r="H11" s="180">
        <v>42308</v>
      </c>
      <c r="I11" s="180">
        <v>-237185</v>
      </c>
      <c r="J11" s="180">
        <v>-51497</v>
      </c>
      <c r="K11" s="180">
        <v>0</v>
      </c>
      <c r="L11" s="180">
        <v>78386</v>
      </c>
      <c r="M11" s="180">
        <v>13057</v>
      </c>
      <c r="N11" s="180">
        <v>259977</v>
      </c>
      <c r="O11" s="180">
        <v>93366</v>
      </c>
      <c r="P11" s="180">
        <v>9900</v>
      </c>
      <c r="Q11" s="180">
        <v>239070</v>
      </c>
      <c r="R11" s="134"/>
    </row>
    <row r="12" spans="2:18" ht="30" customHeight="1" x14ac:dyDescent="0.3">
      <c r="B12" s="118" t="s">
        <v>137</v>
      </c>
      <c r="C12" s="180">
        <v>0</v>
      </c>
      <c r="D12" s="180">
        <v>17815</v>
      </c>
      <c r="E12" s="180">
        <v>20406</v>
      </c>
      <c r="F12" s="180">
        <v>68691</v>
      </c>
      <c r="G12" s="180">
        <v>8496</v>
      </c>
      <c r="H12" s="180">
        <v>11272</v>
      </c>
      <c r="I12" s="180">
        <v>-555997</v>
      </c>
      <c r="J12" s="180">
        <v>-435839</v>
      </c>
      <c r="K12" s="180">
        <v>0</v>
      </c>
      <c r="L12" s="180">
        <v>2703</v>
      </c>
      <c r="M12" s="180">
        <v>59092</v>
      </c>
      <c r="N12" s="180">
        <v>-9912</v>
      </c>
      <c r="O12" s="180">
        <v>76272</v>
      </c>
      <c r="P12" s="180">
        <v>37261</v>
      </c>
      <c r="Q12" s="180">
        <v>-699739</v>
      </c>
      <c r="R12" s="134"/>
    </row>
    <row r="13" spans="2:18" ht="30" customHeight="1" x14ac:dyDescent="0.3">
      <c r="B13" s="118" t="s">
        <v>21</v>
      </c>
      <c r="C13" s="180">
        <v>0</v>
      </c>
      <c r="D13" s="180">
        <v>-9086</v>
      </c>
      <c r="E13" s="180">
        <v>-39250</v>
      </c>
      <c r="F13" s="180">
        <v>11238</v>
      </c>
      <c r="G13" s="180">
        <v>-46221</v>
      </c>
      <c r="H13" s="180">
        <v>-3967</v>
      </c>
      <c r="I13" s="180">
        <v>-401945</v>
      </c>
      <c r="J13" s="180">
        <v>-178946</v>
      </c>
      <c r="K13" s="180">
        <v>0</v>
      </c>
      <c r="L13" s="180">
        <v>-59443</v>
      </c>
      <c r="M13" s="180">
        <v>-65938</v>
      </c>
      <c r="N13" s="180">
        <v>40932</v>
      </c>
      <c r="O13" s="180">
        <v>330942</v>
      </c>
      <c r="P13" s="180">
        <v>-53301</v>
      </c>
      <c r="Q13" s="180">
        <v>-474985</v>
      </c>
      <c r="R13" s="134"/>
    </row>
    <row r="14" spans="2:18" ht="30" customHeight="1" x14ac:dyDescent="0.3">
      <c r="B14" s="118" t="s">
        <v>22</v>
      </c>
      <c r="C14" s="180">
        <v>-4079</v>
      </c>
      <c r="D14" s="180">
        <v>20488</v>
      </c>
      <c r="E14" s="180">
        <v>40148</v>
      </c>
      <c r="F14" s="180">
        <v>41551</v>
      </c>
      <c r="G14" s="180">
        <v>19102</v>
      </c>
      <c r="H14" s="180">
        <v>30539</v>
      </c>
      <c r="I14" s="180">
        <v>-174581</v>
      </c>
      <c r="J14" s="180">
        <v>-28436</v>
      </c>
      <c r="K14" s="180">
        <v>0</v>
      </c>
      <c r="L14" s="180">
        <v>10532</v>
      </c>
      <c r="M14" s="180">
        <v>45133</v>
      </c>
      <c r="N14" s="180">
        <v>15971</v>
      </c>
      <c r="O14" s="180">
        <v>-58397</v>
      </c>
      <c r="P14" s="180">
        <v>15276</v>
      </c>
      <c r="Q14" s="180">
        <v>-26754</v>
      </c>
      <c r="R14" s="134"/>
    </row>
    <row r="15" spans="2:18" ht="30" customHeight="1" x14ac:dyDescent="0.3">
      <c r="B15" s="118" t="s">
        <v>23</v>
      </c>
      <c r="C15" s="180">
        <v>0</v>
      </c>
      <c r="D15" s="180">
        <v>0</v>
      </c>
      <c r="E15" s="180">
        <v>0</v>
      </c>
      <c r="F15" s="180">
        <v>0</v>
      </c>
      <c r="G15" s="180">
        <v>0</v>
      </c>
      <c r="H15" s="180">
        <v>0</v>
      </c>
      <c r="I15" s="180">
        <v>-136490</v>
      </c>
      <c r="J15" s="180">
        <v>-57434</v>
      </c>
      <c r="K15" s="180">
        <v>-413385</v>
      </c>
      <c r="L15" s="180">
        <v>0</v>
      </c>
      <c r="M15" s="180">
        <v>0</v>
      </c>
      <c r="N15" s="180">
        <v>0</v>
      </c>
      <c r="O15" s="180">
        <v>0</v>
      </c>
      <c r="P15" s="180">
        <v>0</v>
      </c>
      <c r="Q15" s="180">
        <v>-607309</v>
      </c>
      <c r="R15" s="134"/>
    </row>
    <row r="16" spans="2:18" ht="30" customHeight="1" x14ac:dyDescent="0.3">
      <c r="B16" s="118" t="s">
        <v>24</v>
      </c>
      <c r="C16" s="180">
        <v>-55407</v>
      </c>
      <c r="D16" s="180">
        <v>256</v>
      </c>
      <c r="E16" s="180">
        <v>3613</v>
      </c>
      <c r="F16" s="180">
        <v>2696</v>
      </c>
      <c r="G16" s="180">
        <v>-2991</v>
      </c>
      <c r="H16" s="180">
        <v>15729</v>
      </c>
      <c r="I16" s="180">
        <v>-111175</v>
      </c>
      <c r="J16" s="180">
        <v>-34501</v>
      </c>
      <c r="K16" s="180">
        <v>-5472</v>
      </c>
      <c r="L16" s="180">
        <v>-89700</v>
      </c>
      <c r="M16" s="180">
        <v>9651</v>
      </c>
      <c r="N16" s="180">
        <v>-7254</v>
      </c>
      <c r="O16" s="180">
        <v>0</v>
      </c>
      <c r="P16" s="180">
        <v>82324</v>
      </c>
      <c r="Q16" s="180">
        <v>-192233</v>
      </c>
      <c r="R16" s="134"/>
    </row>
    <row r="17" spans="2:18" ht="30" customHeight="1" x14ac:dyDescent="0.3">
      <c r="B17" s="118" t="s">
        <v>25</v>
      </c>
      <c r="C17" s="180">
        <v>0</v>
      </c>
      <c r="D17" s="180">
        <v>-1154</v>
      </c>
      <c r="E17" s="180">
        <v>-877</v>
      </c>
      <c r="F17" s="180">
        <v>16076</v>
      </c>
      <c r="G17" s="180">
        <v>-156</v>
      </c>
      <c r="H17" s="180">
        <v>-5464</v>
      </c>
      <c r="I17" s="180">
        <v>-156263</v>
      </c>
      <c r="J17" s="180">
        <v>16900</v>
      </c>
      <c r="K17" s="180">
        <v>0</v>
      </c>
      <c r="L17" s="180">
        <v>8086</v>
      </c>
      <c r="M17" s="180">
        <v>-3370</v>
      </c>
      <c r="N17" s="180">
        <v>52650</v>
      </c>
      <c r="O17" s="180">
        <v>83502</v>
      </c>
      <c r="P17" s="180">
        <v>20738</v>
      </c>
      <c r="Q17" s="180">
        <v>30667</v>
      </c>
      <c r="R17" s="134"/>
    </row>
    <row r="18" spans="2:18" ht="30" customHeight="1" x14ac:dyDescent="0.3">
      <c r="B18" s="118" t="s">
        <v>26</v>
      </c>
      <c r="C18" s="180">
        <v>-24720</v>
      </c>
      <c r="D18" s="180">
        <v>-19120</v>
      </c>
      <c r="E18" s="180">
        <v>24300</v>
      </c>
      <c r="F18" s="180">
        <v>73856</v>
      </c>
      <c r="G18" s="180">
        <v>28555</v>
      </c>
      <c r="H18" s="180">
        <v>77729</v>
      </c>
      <c r="I18" s="180">
        <v>-96367</v>
      </c>
      <c r="J18" s="180">
        <v>52415</v>
      </c>
      <c r="K18" s="180">
        <v>99314</v>
      </c>
      <c r="L18" s="180">
        <v>36265</v>
      </c>
      <c r="M18" s="180">
        <v>65492</v>
      </c>
      <c r="N18" s="180">
        <v>111325</v>
      </c>
      <c r="O18" s="180">
        <v>71710</v>
      </c>
      <c r="P18" s="180">
        <v>57372</v>
      </c>
      <c r="Q18" s="180">
        <v>558126</v>
      </c>
      <c r="R18" s="134"/>
    </row>
    <row r="19" spans="2:18" ht="30" customHeight="1" x14ac:dyDescent="0.3">
      <c r="B19" s="118" t="s">
        <v>27</v>
      </c>
      <c r="C19" s="180">
        <v>-7116</v>
      </c>
      <c r="D19" s="180">
        <v>-51775</v>
      </c>
      <c r="E19" s="180">
        <v>22835</v>
      </c>
      <c r="F19" s="180">
        <v>40104</v>
      </c>
      <c r="G19" s="180">
        <v>5117</v>
      </c>
      <c r="H19" s="180">
        <v>58129</v>
      </c>
      <c r="I19" s="180">
        <v>-146197</v>
      </c>
      <c r="J19" s="180">
        <v>-191810</v>
      </c>
      <c r="K19" s="180">
        <v>0</v>
      </c>
      <c r="L19" s="180">
        <v>36821</v>
      </c>
      <c r="M19" s="180">
        <v>103921</v>
      </c>
      <c r="N19" s="180">
        <v>189442</v>
      </c>
      <c r="O19" s="180">
        <v>0</v>
      </c>
      <c r="P19" s="180">
        <v>-11413</v>
      </c>
      <c r="Q19" s="180">
        <v>48059</v>
      </c>
      <c r="R19" s="134"/>
    </row>
    <row r="20" spans="2:18" ht="30" customHeight="1" x14ac:dyDescent="0.3">
      <c r="B20" s="118" t="s">
        <v>28</v>
      </c>
      <c r="C20" s="180">
        <v>3974</v>
      </c>
      <c r="D20" s="180">
        <v>-26974</v>
      </c>
      <c r="E20" s="180">
        <v>16417</v>
      </c>
      <c r="F20" s="180">
        <v>-15870</v>
      </c>
      <c r="G20" s="180">
        <v>43263</v>
      </c>
      <c r="H20" s="180">
        <v>17354</v>
      </c>
      <c r="I20" s="180">
        <v>-16471</v>
      </c>
      <c r="J20" s="180">
        <v>-26122</v>
      </c>
      <c r="K20" s="180">
        <v>42523</v>
      </c>
      <c r="L20" s="180">
        <v>8485</v>
      </c>
      <c r="M20" s="180">
        <v>44824</v>
      </c>
      <c r="N20" s="180">
        <v>222376</v>
      </c>
      <c r="O20" s="180">
        <v>139013</v>
      </c>
      <c r="P20" s="180">
        <v>-87046</v>
      </c>
      <c r="Q20" s="180">
        <v>365746</v>
      </c>
      <c r="R20" s="134"/>
    </row>
    <row r="21" spans="2:18" ht="30" customHeight="1" x14ac:dyDescent="0.3">
      <c r="B21" s="118" t="s">
        <v>29</v>
      </c>
      <c r="C21" s="180">
        <v>-1713</v>
      </c>
      <c r="D21" s="180">
        <v>14555</v>
      </c>
      <c r="E21" s="180">
        <v>51600</v>
      </c>
      <c r="F21" s="180">
        <v>44915</v>
      </c>
      <c r="G21" s="180">
        <v>20503</v>
      </c>
      <c r="H21" s="180">
        <v>-312</v>
      </c>
      <c r="I21" s="180">
        <v>8531</v>
      </c>
      <c r="J21" s="180">
        <v>48390</v>
      </c>
      <c r="K21" s="180">
        <v>0</v>
      </c>
      <c r="L21" s="180">
        <v>20536</v>
      </c>
      <c r="M21" s="180">
        <v>61939</v>
      </c>
      <c r="N21" s="180">
        <v>143301</v>
      </c>
      <c r="O21" s="180">
        <v>-42970</v>
      </c>
      <c r="P21" s="180">
        <v>15637</v>
      </c>
      <c r="Q21" s="180">
        <v>384910</v>
      </c>
      <c r="R21" s="134"/>
    </row>
    <row r="22" spans="2:18" ht="30" customHeight="1" x14ac:dyDescent="0.3">
      <c r="B22" s="118" t="s">
        <v>30</v>
      </c>
      <c r="C22" s="180">
        <v>0</v>
      </c>
      <c r="D22" s="180">
        <v>-2725</v>
      </c>
      <c r="E22" s="180">
        <v>-28029</v>
      </c>
      <c r="F22" s="180">
        <v>15470</v>
      </c>
      <c r="G22" s="180">
        <v>6342</v>
      </c>
      <c r="H22" s="180">
        <v>7599</v>
      </c>
      <c r="I22" s="180">
        <v>-51123</v>
      </c>
      <c r="J22" s="180">
        <v>37458</v>
      </c>
      <c r="K22" s="180">
        <v>4728</v>
      </c>
      <c r="L22" s="180">
        <v>-4894</v>
      </c>
      <c r="M22" s="180">
        <v>11320</v>
      </c>
      <c r="N22" s="180">
        <v>2091</v>
      </c>
      <c r="O22" s="180">
        <v>0</v>
      </c>
      <c r="P22" s="180">
        <v>6268</v>
      </c>
      <c r="Q22" s="180">
        <v>4505</v>
      </c>
      <c r="R22" s="134"/>
    </row>
    <row r="23" spans="2:18" ht="30" customHeight="1" x14ac:dyDescent="0.3">
      <c r="B23" s="118" t="s">
        <v>31</v>
      </c>
      <c r="C23" s="180">
        <v>0</v>
      </c>
      <c r="D23" s="180">
        <v>0</v>
      </c>
      <c r="E23" s="180">
        <v>0</v>
      </c>
      <c r="F23" s="180">
        <v>0</v>
      </c>
      <c r="G23" s="180">
        <v>0</v>
      </c>
      <c r="H23" s="180">
        <v>0</v>
      </c>
      <c r="I23" s="180">
        <v>0</v>
      </c>
      <c r="J23" s="180">
        <v>0</v>
      </c>
      <c r="K23" s="180">
        <v>0</v>
      </c>
      <c r="L23" s="180">
        <v>0</v>
      </c>
      <c r="M23" s="180">
        <v>0</v>
      </c>
      <c r="N23" s="180">
        <v>0</v>
      </c>
      <c r="O23" s="180">
        <v>0</v>
      </c>
      <c r="P23" s="180">
        <v>0</v>
      </c>
      <c r="Q23" s="180">
        <v>0</v>
      </c>
      <c r="R23" s="134"/>
    </row>
    <row r="24" spans="2:18" ht="30" customHeight="1" x14ac:dyDescent="0.3">
      <c r="B24" s="118" t="s">
        <v>258</v>
      </c>
      <c r="C24" s="180">
        <v>2767</v>
      </c>
      <c r="D24" s="180">
        <v>64482</v>
      </c>
      <c r="E24" s="180">
        <v>20214</v>
      </c>
      <c r="F24" s="180">
        <v>-122596</v>
      </c>
      <c r="G24" s="180">
        <v>142743</v>
      </c>
      <c r="H24" s="180">
        <v>93576</v>
      </c>
      <c r="I24" s="180">
        <v>-487994</v>
      </c>
      <c r="J24" s="180">
        <v>-269139</v>
      </c>
      <c r="K24" s="180">
        <v>0</v>
      </c>
      <c r="L24" s="180">
        <v>-93608</v>
      </c>
      <c r="M24" s="180">
        <v>3498</v>
      </c>
      <c r="N24" s="180">
        <v>76456</v>
      </c>
      <c r="O24" s="180">
        <v>0</v>
      </c>
      <c r="P24" s="180">
        <v>52039</v>
      </c>
      <c r="Q24" s="180">
        <v>-517561</v>
      </c>
      <c r="R24" s="134"/>
    </row>
    <row r="25" spans="2:18" ht="30" customHeight="1" x14ac:dyDescent="0.3">
      <c r="B25" s="118" t="s">
        <v>259</v>
      </c>
      <c r="C25" s="180">
        <v>0</v>
      </c>
      <c r="D25" s="180">
        <v>0</v>
      </c>
      <c r="E25" s="180">
        <v>0</v>
      </c>
      <c r="F25" s="180">
        <v>0</v>
      </c>
      <c r="G25" s="180">
        <v>0</v>
      </c>
      <c r="H25" s="180">
        <v>0</v>
      </c>
      <c r="I25" s="180">
        <v>0</v>
      </c>
      <c r="J25" s="180">
        <v>0</v>
      </c>
      <c r="K25" s="180">
        <v>0</v>
      </c>
      <c r="L25" s="180">
        <v>0</v>
      </c>
      <c r="M25" s="180">
        <v>0</v>
      </c>
      <c r="N25" s="180">
        <v>0</v>
      </c>
      <c r="O25" s="180">
        <v>693550</v>
      </c>
      <c r="P25" s="180">
        <v>0</v>
      </c>
      <c r="Q25" s="180">
        <v>693550</v>
      </c>
      <c r="R25" s="134"/>
    </row>
    <row r="26" spans="2:18" ht="30" customHeight="1" x14ac:dyDescent="0.3">
      <c r="B26" s="118" t="s">
        <v>33</v>
      </c>
      <c r="C26" s="180">
        <v>0</v>
      </c>
      <c r="D26" s="180">
        <v>-94</v>
      </c>
      <c r="E26" s="180">
        <v>13127</v>
      </c>
      <c r="F26" s="180">
        <v>-94667</v>
      </c>
      <c r="G26" s="180">
        <v>-35308</v>
      </c>
      <c r="H26" s="180">
        <v>27942</v>
      </c>
      <c r="I26" s="180">
        <v>-35892</v>
      </c>
      <c r="J26" s="180">
        <v>-192834</v>
      </c>
      <c r="K26" s="180">
        <v>0</v>
      </c>
      <c r="L26" s="180">
        <v>4567</v>
      </c>
      <c r="M26" s="180">
        <v>19631</v>
      </c>
      <c r="N26" s="180">
        <v>-15763</v>
      </c>
      <c r="O26" s="180">
        <v>-2678</v>
      </c>
      <c r="P26" s="180">
        <v>3465</v>
      </c>
      <c r="Q26" s="180">
        <v>-308505</v>
      </c>
      <c r="R26" s="134"/>
    </row>
    <row r="27" spans="2:18" ht="30" customHeight="1" x14ac:dyDescent="0.3">
      <c r="B27" s="118" t="s">
        <v>34</v>
      </c>
      <c r="C27" s="180">
        <v>0</v>
      </c>
      <c r="D27" s="180">
        <v>-21341</v>
      </c>
      <c r="E27" s="180">
        <v>7198</v>
      </c>
      <c r="F27" s="180">
        <v>-11870</v>
      </c>
      <c r="G27" s="180">
        <v>-3014</v>
      </c>
      <c r="H27" s="180">
        <v>-8317</v>
      </c>
      <c r="I27" s="180">
        <v>-180929</v>
      </c>
      <c r="J27" s="180">
        <v>-136700</v>
      </c>
      <c r="K27" s="180">
        <v>41855</v>
      </c>
      <c r="L27" s="180">
        <v>6532</v>
      </c>
      <c r="M27" s="180">
        <v>-29417</v>
      </c>
      <c r="N27" s="180">
        <v>27605</v>
      </c>
      <c r="O27" s="180">
        <v>0</v>
      </c>
      <c r="P27" s="180">
        <v>22945</v>
      </c>
      <c r="Q27" s="180">
        <v>-285454</v>
      </c>
      <c r="R27" s="134"/>
    </row>
    <row r="28" spans="2:18" ht="30" customHeight="1" x14ac:dyDescent="0.3">
      <c r="B28" s="118" t="s">
        <v>35</v>
      </c>
      <c r="C28" s="180">
        <v>0</v>
      </c>
      <c r="D28" s="180">
        <v>309</v>
      </c>
      <c r="E28" s="180">
        <v>6299</v>
      </c>
      <c r="F28" s="180">
        <v>-8936</v>
      </c>
      <c r="G28" s="180">
        <v>-4259</v>
      </c>
      <c r="H28" s="180">
        <v>-19903</v>
      </c>
      <c r="I28" s="180">
        <v>-86760</v>
      </c>
      <c r="J28" s="180">
        <v>31739</v>
      </c>
      <c r="K28" s="180">
        <v>0</v>
      </c>
      <c r="L28" s="180">
        <v>1506</v>
      </c>
      <c r="M28" s="180">
        <v>-3149</v>
      </c>
      <c r="N28" s="180">
        <v>5946</v>
      </c>
      <c r="O28" s="180">
        <v>-53714</v>
      </c>
      <c r="P28" s="180">
        <v>-119</v>
      </c>
      <c r="Q28" s="180">
        <v>-131041</v>
      </c>
      <c r="R28" s="134"/>
    </row>
    <row r="29" spans="2:18" ht="30" customHeight="1" x14ac:dyDescent="0.3">
      <c r="B29" s="118" t="s">
        <v>36</v>
      </c>
      <c r="C29" s="180">
        <v>685</v>
      </c>
      <c r="D29" s="180">
        <v>22277</v>
      </c>
      <c r="E29" s="180">
        <v>11774</v>
      </c>
      <c r="F29" s="180">
        <v>17181</v>
      </c>
      <c r="G29" s="180">
        <v>22100</v>
      </c>
      <c r="H29" s="180">
        <v>10602</v>
      </c>
      <c r="I29" s="180">
        <v>13949</v>
      </c>
      <c r="J29" s="180">
        <v>11045</v>
      </c>
      <c r="K29" s="180">
        <v>0</v>
      </c>
      <c r="L29" s="180">
        <v>17584</v>
      </c>
      <c r="M29" s="180">
        <v>7995</v>
      </c>
      <c r="N29" s="180">
        <v>14039</v>
      </c>
      <c r="O29" s="180">
        <v>0</v>
      </c>
      <c r="P29" s="180">
        <v>26452</v>
      </c>
      <c r="Q29" s="180">
        <v>175683</v>
      </c>
      <c r="R29" s="134"/>
    </row>
    <row r="30" spans="2:18" ht="30" customHeight="1" x14ac:dyDescent="0.3">
      <c r="B30" s="118" t="s">
        <v>192</v>
      </c>
      <c r="C30" s="180">
        <v>0</v>
      </c>
      <c r="D30" s="180">
        <v>-33118</v>
      </c>
      <c r="E30" s="180">
        <v>1990</v>
      </c>
      <c r="F30" s="180">
        <v>-12411</v>
      </c>
      <c r="G30" s="180">
        <v>306</v>
      </c>
      <c r="H30" s="180">
        <v>-1137</v>
      </c>
      <c r="I30" s="180">
        <v>-97132</v>
      </c>
      <c r="J30" s="180">
        <v>9843</v>
      </c>
      <c r="K30" s="180">
        <v>0</v>
      </c>
      <c r="L30" s="180">
        <v>6289</v>
      </c>
      <c r="M30" s="180">
        <v>22069</v>
      </c>
      <c r="N30" s="180">
        <v>-29272</v>
      </c>
      <c r="O30" s="180">
        <v>-6968</v>
      </c>
      <c r="P30" s="180">
        <v>10974</v>
      </c>
      <c r="Q30" s="180">
        <v>-128568</v>
      </c>
      <c r="R30" s="134"/>
    </row>
    <row r="31" spans="2:18" ht="30" customHeight="1" x14ac:dyDescent="0.3">
      <c r="B31" s="118" t="s">
        <v>193</v>
      </c>
      <c r="C31" s="180">
        <v>-114900</v>
      </c>
      <c r="D31" s="180">
        <v>-1255</v>
      </c>
      <c r="E31" s="180">
        <v>-2002</v>
      </c>
      <c r="F31" s="180">
        <v>-5076</v>
      </c>
      <c r="G31" s="180">
        <v>5960</v>
      </c>
      <c r="H31" s="180">
        <v>-8194</v>
      </c>
      <c r="I31" s="180">
        <v>-49445</v>
      </c>
      <c r="J31" s="180">
        <v>1098</v>
      </c>
      <c r="K31" s="180">
        <v>0</v>
      </c>
      <c r="L31" s="180">
        <v>618</v>
      </c>
      <c r="M31" s="180">
        <v>3758</v>
      </c>
      <c r="N31" s="180">
        <v>5307</v>
      </c>
      <c r="O31" s="180">
        <v>0</v>
      </c>
      <c r="P31" s="180">
        <v>-10765</v>
      </c>
      <c r="Q31" s="180">
        <v>-174896</v>
      </c>
      <c r="R31" s="134"/>
    </row>
    <row r="32" spans="2:18" ht="30" customHeight="1" x14ac:dyDescent="0.3">
      <c r="B32" s="118" t="s">
        <v>37</v>
      </c>
      <c r="C32" s="180">
        <v>0</v>
      </c>
      <c r="D32" s="180">
        <v>-52810</v>
      </c>
      <c r="E32" s="180">
        <v>-29229</v>
      </c>
      <c r="F32" s="180">
        <v>-21849</v>
      </c>
      <c r="G32" s="180">
        <v>-2076</v>
      </c>
      <c r="H32" s="180">
        <v>23376</v>
      </c>
      <c r="I32" s="180">
        <v>-136814</v>
      </c>
      <c r="J32" s="180">
        <v>-189711</v>
      </c>
      <c r="K32" s="180">
        <v>0</v>
      </c>
      <c r="L32" s="180">
        <v>3197</v>
      </c>
      <c r="M32" s="180">
        <v>-17484</v>
      </c>
      <c r="N32" s="180">
        <v>106001</v>
      </c>
      <c r="O32" s="180">
        <v>0</v>
      </c>
      <c r="P32" s="180">
        <v>15409</v>
      </c>
      <c r="Q32" s="180">
        <v>-301989</v>
      </c>
      <c r="R32" s="134"/>
    </row>
    <row r="33" spans="2:18" ht="30" customHeight="1" x14ac:dyDescent="0.3">
      <c r="B33" s="118" t="s">
        <v>139</v>
      </c>
      <c r="C33" s="180">
        <v>0</v>
      </c>
      <c r="D33" s="180">
        <v>-2204</v>
      </c>
      <c r="E33" s="180">
        <v>1434</v>
      </c>
      <c r="F33" s="180">
        <v>1009</v>
      </c>
      <c r="G33" s="180">
        <v>5425</v>
      </c>
      <c r="H33" s="180">
        <v>2491</v>
      </c>
      <c r="I33" s="180">
        <v>-86832</v>
      </c>
      <c r="J33" s="180">
        <v>20225</v>
      </c>
      <c r="K33" s="180">
        <v>0</v>
      </c>
      <c r="L33" s="180">
        <v>14006</v>
      </c>
      <c r="M33" s="180">
        <v>188</v>
      </c>
      <c r="N33" s="180">
        <v>4740</v>
      </c>
      <c r="O33" s="180">
        <v>12785</v>
      </c>
      <c r="P33" s="180">
        <v>418</v>
      </c>
      <c r="Q33" s="180">
        <v>-26314</v>
      </c>
      <c r="R33" s="134"/>
    </row>
    <row r="34" spans="2:18" ht="30" customHeight="1" x14ac:dyDescent="0.3">
      <c r="B34" s="118" t="s">
        <v>211</v>
      </c>
      <c r="C34" s="180">
        <v>0</v>
      </c>
      <c r="D34" s="180">
        <v>2538</v>
      </c>
      <c r="E34" s="180">
        <v>3266</v>
      </c>
      <c r="F34" s="180">
        <v>-14406</v>
      </c>
      <c r="G34" s="180">
        <v>17790</v>
      </c>
      <c r="H34" s="180">
        <v>5220</v>
      </c>
      <c r="I34" s="180">
        <v>-57789</v>
      </c>
      <c r="J34" s="180">
        <v>6494</v>
      </c>
      <c r="K34" s="180">
        <v>0</v>
      </c>
      <c r="L34" s="180">
        <v>15712</v>
      </c>
      <c r="M34" s="180">
        <v>7559</v>
      </c>
      <c r="N34" s="180">
        <v>2717</v>
      </c>
      <c r="O34" s="180">
        <v>0</v>
      </c>
      <c r="P34" s="180">
        <v>-11578</v>
      </c>
      <c r="Q34" s="180">
        <v>-22476</v>
      </c>
      <c r="R34" s="134"/>
    </row>
    <row r="35" spans="2:18" ht="30" customHeight="1" x14ac:dyDescent="0.3">
      <c r="B35" s="118" t="s">
        <v>140</v>
      </c>
      <c r="C35" s="180">
        <v>0</v>
      </c>
      <c r="D35" s="180">
        <v>-4493</v>
      </c>
      <c r="E35" s="180">
        <v>2027</v>
      </c>
      <c r="F35" s="180">
        <v>-7833</v>
      </c>
      <c r="G35" s="180">
        <v>6514</v>
      </c>
      <c r="H35" s="180">
        <v>9685</v>
      </c>
      <c r="I35" s="180">
        <v>-168529</v>
      </c>
      <c r="J35" s="180">
        <v>-24846</v>
      </c>
      <c r="K35" s="180">
        <v>-16674</v>
      </c>
      <c r="L35" s="180">
        <v>12946</v>
      </c>
      <c r="M35" s="180">
        <v>4276</v>
      </c>
      <c r="N35" s="180">
        <v>11278</v>
      </c>
      <c r="O35" s="180">
        <v>216592</v>
      </c>
      <c r="P35" s="180">
        <v>-610</v>
      </c>
      <c r="Q35" s="180">
        <v>40332</v>
      </c>
      <c r="R35" s="134"/>
    </row>
    <row r="36" spans="2:18" ht="30" customHeight="1" x14ac:dyDescent="0.3">
      <c r="B36" s="118" t="s">
        <v>141</v>
      </c>
      <c r="C36" s="180">
        <v>0</v>
      </c>
      <c r="D36" s="180">
        <v>4900</v>
      </c>
      <c r="E36" s="180">
        <v>589</v>
      </c>
      <c r="F36" s="180">
        <v>5090</v>
      </c>
      <c r="G36" s="180">
        <v>1180</v>
      </c>
      <c r="H36" s="180">
        <v>2592</v>
      </c>
      <c r="I36" s="180">
        <v>-67795</v>
      </c>
      <c r="J36" s="180">
        <v>22012</v>
      </c>
      <c r="K36" s="180">
        <v>0</v>
      </c>
      <c r="L36" s="180">
        <v>30752</v>
      </c>
      <c r="M36" s="180">
        <v>6154</v>
      </c>
      <c r="N36" s="180">
        <v>3155</v>
      </c>
      <c r="O36" s="180">
        <v>-32782</v>
      </c>
      <c r="P36" s="180">
        <v>-8486</v>
      </c>
      <c r="Q36" s="180">
        <v>-32640</v>
      </c>
      <c r="R36" s="134"/>
    </row>
    <row r="37" spans="2:18" ht="30" customHeight="1" x14ac:dyDescent="0.3">
      <c r="B37" s="118" t="s">
        <v>212</v>
      </c>
      <c r="C37" s="180">
        <v>0</v>
      </c>
      <c r="D37" s="180">
        <v>11818</v>
      </c>
      <c r="E37" s="180">
        <v>9228</v>
      </c>
      <c r="F37" s="180">
        <v>38015</v>
      </c>
      <c r="G37" s="180">
        <v>21641</v>
      </c>
      <c r="H37" s="180">
        <v>3649</v>
      </c>
      <c r="I37" s="180">
        <v>-115278</v>
      </c>
      <c r="J37" s="180">
        <v>-33057</v>
      </c>
      <c r="K37" s="180">
        <v>14755</v>
      </c>
      <c r="L37" s="180">
        <v>2202</v>
      </c>
      <c r="M37" s="180">
        <v>-93570</v>
      </c>
      <c r="N37" s="180">
        <v>37199</v>
      </c>
      <c r="O37" s="180">
        <v>5302</v>
      </c>
      <c r="P37" s="180">
        <v>101484</v>
      </c>
      <c r="Q37" s="180">
        <v>3387</v>
      </c>
      <c r="R37" s="134"/>
    </row>
    <row r="38" spans="2:18" ht="30" customHeight="1" x14ac:dyDescent="0.3">
      <c r="B38" s="118" t="s">
        <v>38</v>
      </c>
      <c r="C38" s="180">
        <v>0</v>
      </c>
      <c r="D38" s="180">
        <v>0</v>
      </c>
      <c r="E38" s="180">
        <v>0</v>
      </c>
      <c r="F38" s="180">
        <v>0</v>
      </c>
      <c r="G38" s="180">
        <v>0</v>
      </c>
      <c r="H38" s="180">
        <v>0</v>
      </c>
      <c r="I38" s="180">
        <v>0</v>
      </c>
      <c r="J38" s="180">
        <v>0</v>
      </c>
      <c r="K38" s="180">
        <v>0</v>
      </c>
      <c r="L38" s="180">
        <v>0</v>
      </c>
      <c r="M38" s="180">
        <v>0</v>
      </c>
      <c r="N38" s="180">
        <v>0</v>
      </c>
      <c r="O38" s="180">
        <v>0</v>
      </c>
      <c r="P38" s="180">
        <v>0</v>
      </c>
      <c r="Q38" s="180">
        <v>0</v>
      </c>
      <c r="R38" s="134"/>
    </row>
    <row r="39" spans="2:18" ht="30" customHeight="1" x14ac:dyDescent="0.3">
      <c r="B39" s="118" t="s">
        <v>39</v>
      </c>
      <c r="C39" s="180">
        <v>0</v>
      </c>
      <c r="D39" s="180">
        <v>8998</v>
      </c>
      <c r="E39" s="180">
        <v>10002</v>
      </c>
      <c r="F39" s="180">
        <v>45807</v>
      </c>
      <c r="G39" s="180">
        <v>742</v>
      </c>
      <c r="H39" s="180">
        <v>5889</v>
      </c>
      <c r="I39" s="180">
        <v>27964</v>
      </c>
      <c r="J39" s="180">
        <v>-46010</v>
      </c>
      <c r="K39" s="180">
        <v>64045</v>
      </c>
      <c r="L39" s="180">
        <v>2979</v>
      </c>
      <c r="M39" s="180">
        <v>17244</v>
      </c>
      <c r="N39" s="180">
        <v>7447</v>
      </c>
      <c r="O39" s="180">
        <v>-45</v>
      </c>
      <c r="P39" s="180">
        <v>14825</v>
      </c>
      <c r="Q39" s="180">
        <v>159887</v>
      </c>
      <c r="R39" s="134"/>
    </row>
    <row r="40" spans="2:18" ht="30" customHeight="1" x14ac:dyDescent="0.3">
      <c r="B40" s="118" t="s">
        <v>40</v>
      </c>
      <c r="C40" s="180">
        <v>0</v>
      </c>
      <c r="D40" s="180">
        <v>14259</v>
      </c>
      <c r="E40" s="180">
        <v>26889</v>
      </c>
      <c r="F40" s="180">
        <v>14646</v>
      </c>
      <c r="G40" s="180">
        <v>49127</v>
      </c>
      <c r="H40" s="180">
        <v>-34478</v>
      </c>
      <c r="I40" s="180">
        <v>116376</v>
      </c>
      <c r="J40" s="180">
        <v>47562</v>
      </c>
      <c r="K40" s="180">
        <v>0</v>
      </c>
      <c r="L40" s="180">
        <v>73790</v>
      </c>
      <c r="M40" s="180">
        <v>32760</v>
      </c>
      <c r="N40" s="180">
        <v>78932</v>
      </c>
      <c r="O40" s="180">
        <v>-551518</v>
      </c>
      <c r="P40" s="180">
        <v>21780</v>
      </c>
      <c r="Q40" s="180">
        <v>-109875</v>
      </c>
      <c r="R40" s="134"/>
    </row>
    <row r="41" spans="2:18" ht="30" customHeight="1" x14ac:dyDescent="0.3">
      <c r="B41" s="118" t="s">
        <v>41</v>
      </c>
      <c r="C41" s="180">
        <v>0</v>
      </c>
      <c r="D41" s="180">
        <v>7840</v>
      </c>
      <c r="E41" s="180">
        <v>-5506</v>
      </c>
      <c r="F41" s="180">
        <v>1142</v>
      </c>
      <c r="G41" s="180">
        <v>8848</v>
      </c>
      <c r="H41" s="180">
        <v>4629</v>
      </c>
      <c r="I41" s="180">
        <v>-87669</v>
      </c>
      <c r="J41" s="180">
        <v>13714</v>
      </c>
      <c r="K41" s="180">
        <v>0</v>
      </c>
      <c r="L41" s="180">
        <v>12204</v>
      </c>
      <c r="M41" s="180">
        <v>486</v>
      </c>
      <c r="N41" s="180">
        <v>9868</v>
      </c>
      <c r="O41" s="180">
        <v>0</v>
      </c>
      <c r="P41" s="180">
        <v>21594</v>
      </c>
      <c r="Q41" s="180">
        <v>-12849</v>
      </c>
      <c r="R41" s="134"/>
    </row>
    <row r="42" spans="2:18" ht="30" customHeight="1" x14ac:dyDescent="0.3">
      <c r="B42" s="118" t="s">
        <v>42</v>
      </c>
      <c r="C42" s="180">
        <v>0</v>
      </c>
      <c r="D42" s="180">
        <v>8705</v>
      </c>
      <c r="E42" s="180">
        <v>5913</v>
      </c>
      <c r="F42" s="180">
        <v>-21320</v>
      </c>
      <c r="G42" s="180">
        <v>162</v>
      </c>
      <c r="H42" s="180">
        <v>29362</v>
      </c>
      <c r="I42" s="180">
        <v>146361</v>
      </c>
      <c r="J42" s="180">
        <v>-203183</v>
      </c>
      <c r="K42" s="180">
        <v>28951</v>
      </c>
      <c r="L42" s="180">
        <v>4098</v>
      </c>
      <c r="M42" s="180">
        <v>20883</v>
      </c>
      <c r="N42" s="180">
        <v>4904</v>
      </c>
      <c r="O42" s="180">
        <v>91427</v>
      </c>
      <c r="P42" s="180">
        <v>-23049</v>
      </c>
      <c r="Q42" s="180">
        <v>93215</v>
      </c>
      <c r="R42" s="134"/>
    </row>
    <row r="43" spans="2:18" ht="30" customHeight="1" x14ac:dyDescent="0.3">
      <c r="B43" s="118" t="s">
        <v>43</v>
      </c>
      <c r="C43" s="180">
        <v>4928</v>
      </c>
      <c r="D43" s="180">
        <v>493</v>
      </c>
      <c r="E43" s="180">
        <v>34605</v>
      </c>
      <c r="F43" s="180">
        <v>-9855</v>
      </c>
      <c r="G43" s="180">
        <v>2115</v>
      </c>
      <c r="H43" s="180">
        <v>-38687</v>
      </c>
      <c r="I43" s="180">
        <v>-81798</v>
      </c>
      <c r="J43" s="180">
        <v>-18563</v>
      </c>
      <c r="K43" s="180">
        <v>0</v>
      </c>
      <c r="L43" s="180">
        <v>2180</v>
      </c>
      <c r="M43" s="180">
        <v>19702</v>
      </c>
      <c r="N43" s="180">
        <v>27544</v>
      </c>
      <c r="O43" s="180">
        <v>275665</v>
      </c>
      <c r="P43" s="180">
        <v>-56198</v>
      </c>
      <c r="Q43" s="180">
        <v>162130</v>
      </c>
      <c r="R43" s="134"/>
    </row>
    <row r="44" spans="2:18" ht="30" customHeight="1" x14ac:dyDescent="0.3">
      <c r="B44" s="118" t="s">
        <v>44</v>
      </c>
      <c r="C44" s="180">
        <v>0</v>
      </c>
      <c r="D44" s="180">
        <v>0</v>
      </c>
      <c r="E44" s="180">
        <v>0</v>
      </c>
      <c r="F44" s="180">
        <v>0</v>
      </c>
      <c r="G44" s="180">
        <v>0</v>
      </c>
      <c r="H44" s="180">
        <v>0</v>
      </c>
      <c r="I44" s="180">
        <v>0</v>
      </c>
      <c r="J44" s="180">
        <v>0</v>
      </c>
      <c r="K44" s="180">
        <v>0</v>
      </c>
      <c r="L44" s="180">
        <v>0</v>
      </c>
      <c r="M44" s="180">
        <v>0</v>
      </c>
      <c r="N44" s="180">
        <v>0</v>
      </c>
      <c r="O44" s="180">
        <v>0</v>
      </c>
      <c r="P44" s="180">
        <v>0</v>
      </c>
      <c r="Q44" s="180">
        <v>0</v>
      </c>
      <c r="R44" s="134"/>
    </row>
    <row r="45" spans="2:18" ht="30" customHeight="1" x14ac:dyDescent="0.3">
      <c r="B45" s="120" t="s">
        <v>45</v>
      </c>
      <c r="C45" s="121">
        <f>SUM(C7:C44)</f>
        <v>-221769</v>
      </c>
      <c r="D45" s="121">
        <f t="shared" ref="D45:Q45" si="0">SUM(D7:D44)</f>
        <v>-74157</v>
      </c>
      <c r="E45" s="121">
        <f t="shared" si="0"/>
        <v>198942</v>
      </c>
      <c r="F45" s="121">
        <f t="shared" si="0"/>
        <v>4164</v>
      </c>
      <c r="G45" s="121">
        <f t="shared" si="0"/>
        <v>345845</v>
      </c>
      <c r="H45" s="121">
        <f t="shared" si="0"/>
        <v>305249</v>
      </c>
      <c r="I45" s="121">
        <f t="shared" si="0"/>
        <v>-3330746</v>
      </c>
      <c r="J45" s="121">
        <f t="shared" si="0"/>
        <v>-2001080</v>
      </c>
      <c r="K45" s="121">
        <f t="shared" si="0"/>
        <v>-104765</v>
      </c>
      <c r="L45" s="121">
        <f t="shared" si="0"/>
        <v>281631</v>
      </c>
      <c r="M45" s="121">
        <f t="shared" si="0"/>
        <v>407683</v>
      </c>
      <c r="N45" s="121">
        <f t="shared" si="0"/>
        <v>1449651</v>
      </c>
      <c r="O45" s="121">
        <f t="shared" si="0"/>
        <v>1295145</v>
      </c>
      <c r="P45" s="121">
        <f t="shared" si="0"/>
        <v>265088</v>
      </c>
      <c r="Q45" s="121">
        <f t="shared" si="0"/>
        <v>-1179123</v>
      </c>
      <c r="R45" s="134"/>
    </row>
    <row r="46" spans="2:18" ht="30" customHeight="1" x14ac:dyDescent="0.3">
      <c r="B46" s="288" t="s">
        <v>46</v>
      </c>
      <c r="C46" s="288"/>
      <c r="D46" s="288"/>
      <c r="E46" s="288"/>
      <c r="F46" s="288"/>
      <c r="G46" s="288"/>
      <c r="H46" s="288"/>
      <c r="I46" s="288"/>
      <c r="J46" s="288"/>
      <c r="K46" s="288"/>
      <c r="L46" s="288"/>
      <c r="M46" s="288"/>
      <c r="N46" s="288"/>
      <c r="O46" s="288"/>
      <c r="P46" s="288"/>
      <c r="Q46" s="288"/>
      <c r="R46" s="135"/>
    </row>
    <row r="47" spans="2:18" ht="30" customHeight="1" x14ac:dyDescent="0.3">
      <c r="B47" s="118" t="s">
        <v>47</v>
      </c>
      <c r="C47" s="69">
        <v>7514</v>
      </c>
      <c r="D47" s="69">
        <v>43091</v>
      </c>
      <c r="E47" s="69">
        <v>7160</v>
      </c>
      <c r="F47" s="69">
        <v>96692</v>
      </c>
      <c r="G47" s="69">
        <v>2738</v>
      </c>
      <c r="H47" s="69">
        <v>-8465</v>
      </c>
      <c r="I47" s="69">
        <v>0</v>
      </c>
      <c r="J47" s="69">
        <v>8696</v>
      </c>
      <c r="K47" s="69">
        <v>0</v>
      </c>
      <c r="L47" s="69">
        <v>0</v>
      </c>
      <c r="M47" s="69">
        <v>0</v>
      </c>
      <c r="N47" s="69">
        <v>19159</v>
      </c>
      <c r="O47" s="69">
        <v>-80701</v>
      </c>
      <c r="P47" s="69">
        <v>137541</v>
      </c>
      <c r="Q47" s="122">
        <v>233424</v>
      </c>
      <c r="R47" s="134"/>
    </row>
    <row r="48" spans="2:18" ht="30" customHeight="1" x14ac:dyDescent="0.3">
      <c r="B48" s="118" t="s">
        <v>64</v>
      </c>
      <c r="C48" s="69">
        <v>-712</v>
      </c>
      <c r="D48" s="69">
        <v>8440</v>
      </c>
      <c r="E48" s="69">
        <v>0</v>
      </c>
      <c r="F48" s="69">
        <v>18490</v>
      </c>
      <c r="G48" s="69">
        <v>775</v>
      </c>
      <c r="H48" s="69">
        <v>5161</v>
      </c>
      <c r="I48" s="69">
        <v>0</v>
      </c>
      <c r="J48" s="69">
        <v>-2956</v>
      </c>
      <c r="K48" s="69">
        <v>0</v>
      </c>
      <c r="L48" s="69">
        <v>-1564</v>
      </c>
      <c r="M48" s="69">
        <v>0</v>
      </c>
      <c r="N48" s="69">
        <v>0</v>
      </c>
      <c r="O48" s="69">
        <v>1440</v>
      </c>
      <c r="P48" s="69">
        <v>13546</v>
      </c>
      <c r="Q48" s="122">
        <v>42620</v>
      </c>
      <c r="R48" s="134"/>
    </row>
    <row r="49" spans="2:19" ht="30" customHeight="1" x14ac:dyDescent="0.3">
      <c r="B49" s="7" t="s">
        <v>250</v>
      </c>
      <c r="C49" s="69">
        <v>1756</v>
      </c>
      <c r="D49" s="69">
        <v>23101</v>
      </c>
      <c r="E49" s="69">
        <v>3819</v>
      </c>
      <c r="F49" s="69">
        <v>28812</v>
      </c>
      <c r="G49" s="69">
        <v>4188</v>
      </c>
      <c r="H49" s="69">
        <v>13970</v>
      </c>
      <c r="I49" s="69">
        <v>8374</v>
      </c>
      <c r="J49" s="69">
        <v>9080</v>
      </c>
      <c r="K49" s="69">
        <v>0</v>
      </c>
      <c r="L49" s="69">
        <v>-13327</v>
      </c>
      <c r="M49" s="69">
        <v>7116</v>
      </c>
      <c r="N49" s="69">
        <v>-8281</v>
      </c>
      <c r="O49" s="69">
        <v>-13986</v>
      </c>
      <c r="P49" s="69">
        <v>22446</v>
      </c>
      <c r="Q49" s="122">
        <v>87068</v>
      </c>
      <c r="R49" s="134"/>
    </row>
    <row r="50" spans="2:19" ht="30" customHeight="1" x14ac:dyDescent="0.3">
      <c r="B50" s="118" t="s">
        <v>48</v>
      </c>
      <c r="C50" s="69">
        <v>-15059</v>
      </c>
      <c r="D50" s="69">
        <v>-328335</v>
      </c>
      <c r="E50" s="69">
        <v>370760</v>
      </c>
      <c r="F50" s="69">
        <v>297712</v>
      </c>
      <c r="G50" s="69">
        <v>60469</v>
      </c>
      <c r="H50" s="69">
        <v>255377</v>
      </c>
      <c r="I50" s="69">
        <v>-7952</v>
      </c>
      <c r="J50" s="69">
        <v>-1196581</v>
      </c>
      <c r="K50" s="69">
        <v>-62999</v>
      </c>
      <c r="L50" s="69">
        <v>2132106</v>
      </c>
      <c r="M50" s="69">
        <v>108707</v>
      </c>
      <c r="N50" s="69">
        <v>-2394</v>
      </c>
      <c r="O50" s="69">
        <v>-1916561</v>
      </c>
      <c r="P50" s="69">
        <v>260535</v>
      </c>
      <c r="Q50" s="122">
        <v>-44214</v>
      </c>
      <c r="R50" s="134"/>
    </row>
    <row r="51" spans="2:19" ht="30" customHeight="1" x14ac:dyDescent="0.3">
      <c r="B51" s="118" t="s">
        <v>251</v>
      </c>
      <c r="C51" s="69">
        <v>1287</v>
      </c>
      <c r="D51" s="69">
        <v>4956</v>
      </c>
      <c r="E51" s="69">
        <v>419</v>
      </c>
      <c r="F51" s="69">
        <v>528</v>
      </c>
      <c r="G51" s="69">
        <v>4137</v>
      </c>
      <c r="H51" s="69">
        <v>-4115</v>
      </c>
      <c r="I51" s="69">
        <v>-1335</v>
      </c>
      <c r="J51" s="69">
        <v>-1778</v>
      </c>
      <c r="K51" s="69">
        <v>0</v>
      </c>
      <c r="L51" s="69">
        <v>11314</v>
      </c>
      <c r="M51" s="69">
        <v>1159</v>
      </c>
      <c r="N51" s="69">
        <v>-1820</v>
      </c>
      <c r="O51" s="69">
        <v>-3739</v>
      </c>
      <c r="P51" s="69">
        <v>21628</v>
      </c>
      <c r="Q51" s="122">
        <v>32640</v>
      </c>
      <c r="R51" s="134"/>
    </row>
    <row r="52" spans="2:19" ht="30" customHeight="1" x14ac:dyDescent="0.3">
      <c r="B52" s="120" t="s">
        <v>45</v>
      </c>
      <c r="C52" s="121">
        <f>SUM(C47:C51)</f>
        <v>-5214</v>
      </c>
      <c r="D52" s="121">
        <f t="shared" ref="D52:Q52" si="1">SUM(D47:D51)</f>
        <v>-248747</v>
      </c>
      <c r="E52" s="121">
        <f t="shared" si="1"/>
        <v>382158</v>
      </c>
      <c r="F52" s="121">
        <f t="shared" si="1"/>
        <v>442234</v>
      </c>
      <c r="G52" s="121">
        <f t="shared" si="1"/>
        <v>72307</v>
      </c>
      <c r="H52" s="121">
        <f t="shared" si="1"/>
        <v>261928</v>
      </c>
      <c r="I52" s="121">
        <f t="shared" si="1"/>
        <v>-913</v>
      </c>
      <c r="J52" s="121">
        <f t="shared" si="1"/>
        <v>-1183539</v>
      </c>
      <c r="K52" s="121">
        <f t="shared" si="1"/>
        <v>-62999</v>
      </c>
      <c r="L52" s="121">
        <f t="shared" si="1"/>
        <v>2128529</v>
      </c>
      <c r="M52" s="121">
        <f t="shared" si="1"/>
        <v>116982</v>
      </c>
      <c r="N52" s="121">
        <f t="shared" si="1"/>
        <v>6664</v>
      </c>
      <c r="O52" s="121">
        <f t="shared" si="1"/>
        <v>-2013547</v>
      </c>
      <c r="P52" s="121">
        <f t="shared" si="1"/>
        <v>455696</v>
      </c>
      <c r="Q52" s="121">
        <f t="shared" si="1"/>
        <v>351538</v>
      </c>
      <c r="R52" s="134"/>
    </row>
    <row r="53" spans="2:19" ht="20.25" customHeight="1" x14ac:dyDescent="0.3">
      <c r="B53" s="289" t="s">
        <v>50</v>
      </c>
      <c r="C53" s="289"/>
      <c r="D53" s="289"/>
      <c r="E53" s="289"/>
      <c r="F53" s="289"/>
      <c r="G53" s="289"/>
      <c r="H53" s="289"/>
      <c r="I53" s="289"/>
      <c r="J53" s="289"/>
      <c r="K53" s="289"/>
      <c r="L53" s="289"/>
      <c r="M53" s="289"/>
      <c r="N53" s="289"/>
      <c r="O53" s="289"/>
      <c r="P53" s="289"/>
      <c r="Q53" s="289"/>
      <c r="R53" s="136"/>
      <c r="S53" s="5"/>
    </row>
    <row r="54" spans="2:19" x14ac:dyDescent="0.3">
      <c r="Q54" s="5"/>
    </row>
    <row r="55" spans="2:19" x14ac:dyDescent="0.3">
      <c r="C55" s="5"/>
      <c r="D55" s="5"/>
      <c r="E55" s="5"/>
      <c r="F55" s="5"/>
      <c r="G55" s="5"/>
      <c r="H55" s="5"/>
      <c r="I55" s="5"/>
      <c r="J55" s="5"/>
      <c r="K55" s="5"/>
      <c r="L55" s="5"/>
      <c r="M55" s="5"/>
      <c r="N55" s="5"/>
      <c r="O55" s="5"/>
      <c r="P55" s="5"/>
      <c r="Q55" s="5"/>
    </row>
    <row r="56" spans="2:19" x14ac:dyDescent="0.3">
      <c r="C56" s="148"/>
      <c r="D56" s="148"/>
      <c r="E56" s="148"/>
      <c r="F56" s="148"/>
      <c r="G56" s="148"/>
      <c r="H56" s="148"/>
      <c r="I56" s="148"/>
      <c r="J56" s="148"/>
      <c r="K56" s="148"/>
      <c r="L56" s="148"/>
      <c r="M56" s="148"/>
      <c r="N56" s="148"/>
      <c r="O56" s="148"/>
      <c r="P56" s="148"/>
      <c r="Q56" s="148"/>
    </row>
  </sheetData>
  <sheetProtection algorithmName="SHA-512" hashValue="ux8ZCtBd6+xq/qBu65mG9e82GuE+od45Qa854yiUj6yFiJ8d/fuv6r1rqp/bxgr0kqvf5ldQk775kFqazA2QTg==" saltValue="nT4NcGvwdaAjZ6UvLtWuGw==" spinCount="100000" sheet="1" objects="1" scenarios="1"/>
  <mergeCells count="4">
    <mergeCell ref="B4:Q4"/>
    <mergeCell ref="B6:Q6"/>
    <mergeCell ref="B46:Q46"/>
    <mergeCell ref="B53:Q53"/>
  </mergeCells>
  <pageMargins left="0.7" right="0.7" top="0.75" bottom="0.75" header="0.3" footer="0.3"/>
  <pageSetup paperSize="9" scale="3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92D050"/>
  </sheetPr>
  <dimension ref="B3:T59"/>
  <sheetViews>
    <sheetView topLeftCell="L40" workbookViewId="0">
      <selection activeCell="C7" sqref="C7:Q44"/>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4.54296875" style="4" bestFit="1" customWidth="1"/>
    <col min="21" max="16384" width="9.453125" style="4"/>
  </cols>
  <sheetData>
    <row r="3" spans="2:18" ht="5.25" customHeight="1" x14ac:dyDescent="0.3"/>
    <row r="4" spans="2:18" ht="21" customHeight="1" x14ac:dyDescent="0.3">
      <c r="B4" s="286" t="s">
        <v>307</v>
      </c>
      <c r="C4" s="286"/>
      <c r="D4" s="286"/>
      <c r="E4" s="286"/>
      <c r="F4" s="286"/>
      <c r="G4" s="286"/>
      <c r="H4" s="286"/>
      <c r="I4" s="286"/>
      <c r="J4" s="286"/>
      <c r="K4" s="286"/>
      <c r="L4" s="286"/>
      <c r="M4" s="286"/>
      <c r="N4" s="286"/>
      <c r="O4" s="286"/>
      <c r="P4" s="286"/>
      <c r="Q4" s="286"/>
      <c r="R4" s="123"/>
    </row>
    <row r="5" spans="2:18" ht="28.5" customHeight="1"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21" customHeight="1" x14ac:dyDescent="0.3">
      <c r="B6" s="287" t="s">
        <v>16</v>
      </c>
      <c r="C6" s="287"/>
      <c r="D6" s="287"/>
      <c r="E6" s="287"/>
      <c r="F6" s="287"/>
      <c r="G6" s="287"/>
      <c r="H6" s="287"/>
      <c r="I6" s="287"/>
      <c r="J6" s="287"/>
      <c r="K6" s="287"/>
      <c r="L6" s="287"/>
      <c r="M6" s="287"/>
      <c r="N6" s="287"/>
      <c r="O6" s="287"/>
      <c r="P6" s="287"/>
      <c r="Q6" s="287"/>
      <c r="R6" s="133"/>
    </row>
    <row r="7" spans="2:18" ht="18.75" customHeight="1" x14ac:dyDescent="0.3">
      <c r="B7" s="118" t="s">
        <v>17</v>
      </c>
      <c r="C7" s="69">
        <v>0</v>
      </c>
      <c r="D7" s="69">
        <v>802</v>
      </c>
      <c r="E7" s="69">
        <v>1077</v>
      </c>
      <c r="F7" s="69">
        <v>7911</v>
      </c>
      <c r="G7" s="69">
        <v>11479</v>
      </c>
      <c r="H7" s="69">
        <v>1217</v>
      </c>
      <c r="I7" s="69">
        <v>0</v>
      </c>
      <c r="J7" s="69">
        <v>0</v>
      </c>
      <c r="K7" s="69">
        <v>0</v>
      </c>
      <c r="L7" s="69">
        <v>27884</v>
      </c>
      <c r="M7" s="69">
        <v>3818</v>
      </c>
      <c r="N7" s="69">
        <v>66937</v>
      </c>
      <c r="O7" s="69">
        <v>5552490</v>
      </c>
      <c r="P7" s="69">
        <v>10349</v>
      </c>
      <c r="Q7" s="122">
        <v>5683964</v>
      </c>
      <c r="R7" s="134"/>
    </row>
    <row r="8" spans="2:18" ht="21" customHeight="1" x14ac:dyDescent="0.3">
      <c r="B8" s="118" t="s">
        <v>18</v>
      </c>
      <c r="C8" s="69">
        <v>0</v>
      </c>
      <c r="D8" s="69">
        <v>12641</v>
      </c>
      <c r="E8" s="69">
        <v>1068</v>
      </c>
      <c r="F8" s="69">
        <v>71530</v>
      </c>
      <c r="G8" s="69">
        <v>5968</v>
      </c>
      <c r="H8" s="69">
        <v>1104</v>
      </c>
      <c r="I8" s="69">
        <v>420188</v>
      </c>
      <c r="J8" s="69">
        <v>271522</v>
      </c>
      <c r="K8" s="69">
        <v>34655</v>
      </c>
      <c r="L8" s="69">
        <v>77923</v>
      </c>
      <c r="M8" s="69">
        <v>6574</v>
      </c>
      <c r="N8" s="69">
        <v>50558</v>
      </c>
      <c r="O8" s="69">
        <v>0</v>
      </c>
      <c r="P8" s="69">
        <v>115752</v>
      </c>
      <c r="Q8" s="122">
        <v>1069484</v>
      </c>
      <c r="R8" s="134"/>
    </row>
    <row r="9" spans="2:18" ht="21" customHeight="1" x14ac:dyDescent="0.3">
      <c r="B9" s="118" t="s">
        <v>19</v>
      </c>
      <c r="C9" s="69">
        <v>10832</v>
      </c>
      <c r="D9" s="69">
        <v>56788</v>
      </c>
      <c r="E9" s="69">
        <v>93783</v>
      </c>
      <c r="F9" s="69">
        <v>482306</v>
      </c>
      <c r="G9" s="69">
        <v>697123</v>
      </c>
      <c r="H9" s="69">
        <v>35825</v>
      </c>
      <c r="I9" s="69">
        <v>799355</v>
      </c>
      <c r="J9" s="69">
        <v>170074</v>
      </c>
      <c r="K9" s="69">
        <v>0</v>
      </c>
      <c r="L9" s="69">
        <v>101237</v>
      </c>
      <c r="M9" s="69">
        <v>276316</v>
      </c>
      <c r="N9" s="69">
        <v>253726</v>
      </c>
      <c r="O9" s="69">
        <v>0</v>
      </c>
      <c r="P9" s="69">
        <v>0</v>
      </c>
      <c r="Q9" s="122">
        <v>2977367</v>
      </c>
      <c r="R9" s="134"/>
    </row>
    <row r="10" spans="2:18" ht="21" customHeight="1" x14ac:dyDescent="0.3">
      <c r="B10" s="118" t="s">
        <v>142</v>
      </c>
      <c r="C10" s="69">
        <v>21336</v>
      </c>
      <c r="D10" s="69">
        <v>19260</v>
      </c>
      <c r="E10" s="69">
        <v>30418</v>
      </c>
      <c r="F10" s="69">
        <v>115674</v>
      </c>
      <c r="G10" s="69">
        <v>97567</v>
      </c>
      <c r="H10" s="69">
        <v>51651</v>
      </c>
      <c r="I10" s="69">
        <v>165588</v>
      </c>
      <c r="J10" s="69">
        <v>172282</v>
      </c>
      <c r="K10" s="69">
        <v>0</v>
      </c>
      <c r="L10" s="69">
        <v>2431</v>
      </c>
      <c r="M10" s="69">
        <v>25487</v>
      </c>
      <c r="N10" s="69">
        <v>89124</v>
      </c>
      <c r="O10" s="69">
        <v>104253</v>
      </c>
      <c r="P10" s="69">
        <v>34275</v>
      </c>
      <c r="Q10" s="122">
        <v>929347</v>
      </c>
      <c r="R10" s="134"/>
    </row>
    <row r="11" spans="2:18" ht="21" customHeight="1" x14ac:dyDescent="0.3">
      <c r="B11" s="118" t="s">
        <v>20</v>
      </c>
      <c r="C11" s="69">
        <v>163620</v>
      </c>
      <c r="D11" s="69">
        <v>162838</v>
      </c>
      <c r="E11" s="69">
        <v>86181</v>
      </c>
      <c r="F11" s="69">
        <v>781119</v>
      </c>
      <c r="G11" s="69">
        <v>142785</v>
      </c>
      <c r="H11" s="69">
        <v>189227</v>
      </c>
      <c r="I11" s="69">
        <v>1503552</v>
      </c>
      <c r="J11" s="69">
        <v>1334470</v>
      </c>
      <c r="K11" s="69">
        <v>0</v>
      </c>
      <c r="L11" s="69">
        <v>117186</v>
      </c>
      <c r="M11" s="69">
        <v>210213</v>
      </c>
      <c r="N11" s="69">
        <v>426292</v>
      </c>
      <c r="O11" s="69">
        <v>3539808</v>
      </c>
      <c r="P11" s="69">
        <v>708738</v>
      </c>
      <c r="Q11" s="122">
        <v>9366028</v>
      </c>
      <c r="R11" s="134"/>
    </row>
    <row r="12" spans="2:18" ht="21" customHeight="1" x14ac:dyDescent="0.3">
      <c r="B12" s="118" t="s">
        <v>137</v>
      </c>
      <c r="C12" s="69">
        <v>0</v>
      </c>
      <c r="D12" s="69">
        <v>392649</v>
      </c>
      <c r="E12" s="69">
        <v>116473</v>
      </c>
      <c r="F12" s="69">
        <v>633638</v>
      </c>
      <c r="G12" s="69">
        <v>170454</v>
      </c>
      <c r="H12" s="69">
        <v>404861</v>
      </c>
      <c r="I12" s="69">
        <v>1421370</v>
      </c>
      <c r="J12" s="69">
        <v>1092721</v>
      </c>
      <c r="K12" s="69">
        <v>0</v>
      </c>
      <c r="L12" s="69">
        <v>677534</v>
      </c>
      <c r="M12" s="69">
        <v>235792</v>
      </c>
      <c r="N12" s="69">
        <v>279769</v>
      </c>
      <c r="O12" s="69">
        <v>1800541</v>
      </c>
      <c r="P12" s="69">
        <v>1028137</v>
      </c>
      <c r="Q12" s="122">
        <v>8253941</v>
      </c>
      <c r="R12" s="134"/>
    </row>
    <row r="13" spans="2:18" ht="21" customHeight="1" x14ac:dyDescent="0.3">
      <c r="B13" s="118" t="s">
        <v>21</v>
      </c>
      <c r="C13" s="69">
        <v>0</v>
      </c>
      <c r="D13" s="69">
        <v>204579</v>
      </c>
      <c r="E13" s="69">
        <v>105154</v>
      </c>
      <c r="F13" s="69">
        <v>623740</v>
      </c>
      <c r="G13" s="69">
        <v>71364</v>
      </c>
      <c r="H13" s="69">
        <v>37728</v>
      </c>
      <c r="I13" s="69">
        <v>1990640</v>
      </c>
      <c r="J13" s="69">
        <v>1799794</v>
      </c>
      <c r="K13" s="69">
        <v>0</v>
      </c>
      <c r="L13" s="69">
        <v>195759</v>
      </c>
      <c r="M13" s="69">
        <v>590540</v>
      </c>
      <c r="N13" s="69">
        <v>316791</v>
      </c>
      <c r="O13" s="69">
        <v>3978871</v>
      </c>
      <c r="P13" s="69">
        <v>144793</v>
      </c>
      <c r="Q13" s="122">
        <v>10059752</v>
      </c>
      <c r="R13" s="134"/>
    </row>
    <row r="14" spans="2:18" ht="21" customHeight="1" x14ac:dyDescent="0.3">
      <c r="B14" s="118" t="s">
        <v>22</v>
      </c>
      <c r="C14" s="69">
        <v>0</v>
      </c>
      <c r="D14" s="69">
        <v>27396</v>
      </c>
      <c r="E14" s="69">
        <v>8116</v>
      </c>
      <c r="F14" s="69">
        <v>53027</v>
      </c>
      <c r="G14" s="69">
        <v>7796</v>
      </c>
      <c r="H14" s="69">
        <v>15836</v>
      </c>
      <c r="I14" s="69">
        <v>382898</v>
      </c>
      <c r="J14" s="69">
        <v>258135</v>
      </c>
      <c r="K14" s="69">
        <v>0</v>
      </c>
      <c r="L14" s="69">
        <v>10003</v>
      </c>
      <c r="M14" s="69">
        <v>56036</v>
      </c>
      <c r="N14" s="69">
        <v>1019</v>
      </c>
      <c r="O14" s="69">
        <v>0</v>
      </c>
      <c r="P14" s="69">
        <v>4284</v>
      </c>
      <c r="Q14" s="122">
        <v>824545</v>
      </c>
      <c r="R14" s="134"/>
    </row>
    <row r="15" spans="2:18" ht="21" customHeight="1" x14ac:dyDescent="0.3">
      <c r="B15" s="118" t="s">
        <v>23</v>
      </c>
      <c r="C15" s="69">
        <v>0</v>
      </c>
      <c r="D15" s="69">
        <v>0</v>
      </c>
      <c r="E15" s="69">
        <v>0</v>
      </c>
      <c r="F15" s="69">
        <v>0</v>
      </c>
      <c r="G15" s="69">
        <v>0</v>
      </c>
      <c r="H15" s="69">
        <v>0</v>
      </c>
      <c r="I15" s="69">
        <v>188955</v>
      </c>
      <c r="J15" s="69">
        <v>70735</v>
      </c>
      <c r="K15" s="69">
        <v>2366733</v>
      </c>
      <c r="L15" s="69">
        <v>0</v>
      </c>
      <c r="M15" s="69">
        <v>0</v>
      </c>
      <c r="N15" s="69">
        <v>0</v>
      </c>
      <c r="O15" s="69">
        <v>0</v>
      </c>
      <c r="P15" s="69">
        <v>0</v>
      </c>
      <c r="Q15" s="122">
        <v>2626423</v>
      </c>
      <c r="R15" s="134"/>
    </row>
    <row r="16" spans="2:18" ht="21" customHeight="1" x14ac:dyDescent="0.3">
      <c r="B16" s="118" t="s">
        <v>24</v>
      </c>
      <c r="C16" s="69">
        <v>381554</v>
      </c>
      <c r="D16" s="69">
        <v>66463</v>
      </c>
      <c r="E16" s="69">
        <v>20822</v>
      </c>
      <c r="F16" s="69">
        <v>156335</v>
      </c>
      <c r="G16" s="69">
        <v>15931</v>
      </c>
      <c r="H16" s="69">
        <v>74624</v>
      </c>
      <c r="I16" s="69">
        <v>567056</v>
      </c>
      <c r="J16" s="69">
        <v>402161</v>
      </c>
      <c r="K16" s="69">
        <v>17187</v>
      </c>
      <c r="L16" s="69">
        <v>12099</v>
      </c>
      <c r="M16" s="69">
        <v>82659</v>
      </c>
      <c r="N16" s="69">
        <v>172596</v>
      </c>
      <c r="O16" s="69">
        <v>0</v>
      </c>
      <c r="P16" s="69">
        <v>88569</v>
      </c>
      <c r="Q16" s="122">
        <v>2058056</v>
      </c>
      <c r="R16" s="134"/>
    </row>
    <row r="17" spans="2:18" ht="21" customHeight="1" x14ac:dyDescent="0.3">
      <c r="B17" s="118" t="s">
        <v>25</v>
      </c>
      <c r="C17" s="69">
        <v>0</v>
      </c>
      <c r="D17" s="69">
        <v>136492</v>
      </c>
      <c r="E17" s="69">
        <v>32032</v>
      </c>
      <c r="F17" s="69">
        <v>256707</v>
      </c>
      <c r="G17" s="69">
        <v>54165</v>
      </c>
      <c r="H17" s="69">
        <v>66225</v>
      </c>
      <c r="I17" s="69">
        <v>720397</v>
      </c>
      <c r="J17" s="69">
        <v>605296</v>
      </c>
      <c r="K17" s="69">
        <v>0</v>
      </c>
      <c r="L17" s="69">
        <v>89004</v>
      </c>
      <c r="M17" s="69">
        <v>138284</v>
      </c>
      <c r="N17" s="69">
        <v>89988</v>
      </c>
      <c r="O17" s="69">
        <v>1861396</v>
      </c>
      <c r="P17" s="69">
        <v>50187</v>
      </c>
      <c r="Q17" s="122">
        <v>4100174</v>
      </c>
      <c r="R17" s="134"/>
    </row>
    <row r="18" spans="2:18" ht="21" customHeight="1" x14ac:dyDescent="0.3">
      <c r="B18" s="118" t="s">
        <v>26</v>
      </c>
      <c r="C18" s="69">
        <v>253405</v>
      </c>
      <c r="D18" s="69">
        <v>345190</v>
      </c>
      <c r="E18" s="69">
        <v>131396</v>
      </c>
      <c r="F18" s="69">
        <v>1212182</v>
      </c>
      <c r="G18" s="69">
        <v>129990</v>
      </c>
      <c r="H18" s="69">
        <v>333389</v>
      </c>
      <c r="I18" s="69">
        <v>985363</v>
      </c>
      <c r="J18" s="69">
        <v>797495</v>
      </c>
      <c r="K18" s="69">
        <v>127242</v>
      </c>
      <c r="L18" s="69">
        <v>63412</v>
      </c>
      <c r="M18" s="69">
        <v>393944</v>
      </c>
      <c r="N18" s="69">
        <v>641703</v>
      </c>
      <c r="O18" s="69">
        <v>2117455</v>
      </c>
      <c r="P18" s="69">
        <v>159516</v>
      </c>
      <c r="Q18" s="122">
        <v>7691682</v>
      </c>
      <c r="R18" s="134"/>
    </row>
    <row r="19" spans="2:18" ht="21" customHeight="1" x14ac:dyDescent="0.3">
      <c r="B19" s="118" t="s">
        <v>27</v>
      </c>
      <c r="C19" s="69">
        <v>51276</v>
      </c>
      <c r="D19" s="69">
        <v>141993</v>
      </c>
      <c r="E19" s="69">
        <v>71689</v>
      </c>
      <c r="F19" s="69">
        <v>438098</v>
      </c>
      <c r="G19" s="69">
        <v>72453</v>
      </c>
      <c r="H19" s="69">
        <v>178067</v>
      </c>
      <c r="I19" s="69">
        <v>1542183</v>
      </c>
      <c r="J19" s="69">
        <v>1395054</v>
      </c>
      <c r="K19" s="69">
        <v>0</v>
      </c>
      <c r="L19" s="69">
        <v>58571</v>
      </c>
      <c r="M19" s="69">
        <v>206473</v>
      </c>
      <c r="N19" s="69">
        <v>416333</v>
      </c>
      <c r="O19" s="69">
        <v>0</v>
      </c>
      <c r="P19" s="69">
        <v>161245</v>
      </c>
      <c r="Q19" s="122">
        <v>4733437</v>
      </c>
      <c r="R19" s="134"/>
    </row>
    <row r="20" spans="2:18" ht="21" customHeight="1" x14ac:dyDescent="0.3">
      <c r="B20" s="118" t="s">
        <v>28</v>
      </c>
      <c r="C20" s="69">
        <v>211365</v>
      </c>
      <c r="D20" s="69">
        <v>160795</v>
      </c>
      <c r="E20" s="69">
        <v>178329</v>
      </c>
      <c r="F20" s="69">
        <v>588591</v>
      </c>
      <c r="G20" s="69">
        <v>231721</v>
      </c>
      <c r="H20" s="69">
        <v>104871</v>
      </c>
      <c r="I20" s="69">
        <v>886287</v>
      </c>
      <c r="J20" s="69">
        <v>516543</v>
      </c>
      <c r="K20" s="69">
        <v>37880</v>
      </c>
      <c r="L20" s="69">
        <v>188960</v>
      </c>
      <c r="M20" s="69">
        <v>106035</v>
      </c>
      <c r="N20" s="69">
        <v>358103</v>
      </c>
      <c r="O20" s="69">
        <v>1915532</v>
      </c>
      <c r="P20" s="69">
        <v>203372</v>
      </c>
      <c r="Q20" s="122">
        <v>5688385</v>
      </c>
      <c r="R20" s="134"/>
    </row>
    <row r="21" spans="2:18" ht="21" customHeight="1" x14ac:dyDescent="0.3">
      <c r="B21" s="118" t="s">
        <v>29</v>
      </c>
      <c r="C21" s="69">
        <v>1428169</v>
      </c>
      <c r="D21" s="69">
        <v>114573</v>
      </c>
      <c r="E21" s="69">
        <v>135468</v>
      </c>
      <c r="F21" s="69">
        <v>887014</v>
      </c>
      <c r="G21" s="69">
        <v>234350</v>
      </c>
      <c r="H21" s="69">
        <v>184262</v>
      </c>
      <c r="I21" s="69">
        <v>1318822</v>
      </c>
      <c r="J21" s="69">
        <v>542648</v>
      </c>
      <c r="K21" s="69">
        <v>0</v>
      </c>
      <c r="L21" s="69">
        <v>147783</v>
      </c>
      <c r="M21" s="69">
        <v>239371</v>
      </c>
      <c r="N21" s="69">
        <v>428850</v>
      </c>
      <c r="O21" s="69">
        <v>256792</v>
      </c>
      <c r="P21" s="69">
        <v>77178</v>
      </c>
      <c r="Q21" s="122">
        <v>5995282</v>
      </c>
      <c r="R21" s="134"/>
    </row>
    <row r="22" spans="2:18" ht="21" customHeight="1" x14ac:dyDescent="0.3">
      <c r="B22" s="118" t="s">
        <v>30</v>
      </c>
      <c r="C22" s="69">
        <v>0</v>
      </c>
      <c r="D22" s="69">
        <v>36758</v>
      </c>
      <c r="E22" s="69">
        <v>39397</v>
      </c>
      <c r="F22" s="69">
        <v>111315</v>
      </c>
      <c r="G22" s="69">
        <v>12848</v>
      </c>
      <c r="H22" s="69">
        <v>110665</v>
      </c>
      <c r="I22" s="69">
        <v>332216</v>
      </c>
      <c r="J22" s="69">
        <v>203124</v>
      </c>
      <c r="K22" s="69">
        <v>3298</v>
      </c>
      <c r="L22" s="69">
        <v>12598</v>
      </c>
      <c r="M22" s="69">
        <v>56555</v>
      </c>
      <c r="N22" s="69">
        <v>133967</v>
      </c>
      <c r="O22" s="69">
        <v>0</v>
      </c>
      <c r="P22" s="69">
        <v>30025</v>
      </c>
      <c r="Q22" s="122">
        <v>1082767</v>
      </c>
      <c r="R22" s="134"/>
    </row>
    <row r="23" spans="2:18" ht="21"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22">
        <v>0</v>
      </c>
      <c r="R23" s="134"/>
    </row>
    <row r="24" spans="2:18" ht="21" customHeight="1" x14ac:dyDescent="0.3">
      <c r="B24" s="118" t="s">
        <v>258</v>
      </c>
      <c r="C24" s="69">
        <v>72145</v>
      </c>
      <c r="D24" s="69">
        <v>148649</v>
      </c>
      <c r="E24" s="69">
        <v>48988</v>
      </c>
      <c r="F24" s="69">
        <v>715395</v>
      </c>
      <c r="G24" s="69">
        <v>283979</v>
      </c>
      <c r="H24" s="69">
        <v>146719</v>
      </c>
      <c r="I24" s="69">
        <v>896880</v>
      </c>
      <c r="J24" s="69">
        <v>405298</v>
      </c>
      <c r="K24" s="69">
        <v>0</v>
      </c>
      <c r="L24" s="69">
        <v>-22169</v>
      </c>
      <c r="M24" s="69">
        <v>38554</v>
      </c>
      <c r="N24" s="69">
        <v>221315</v>
      </c>
      <c r="O24" s="69">
        <v>0</v>
      </c>
      <c r="P24" s="69">
        <v>105790</v>
      </c>
      <c r="Q24" s="122">
        <v>3061544</v>
      </c>
      <c r="R24" s="134"/>
    </row>
    <row r="25" spans="2:18" ht="21" customHeight="1" x14ac:dyDescent="0.3">
      <c r="B25" s="118" t="s">
        <v>259</v>
      </c>
      <c r="C25" s="69">
        <v>0</v>
      </c>
      <c r="D25" s="69">
        <v>0</v>
      </c>
      <c r="E25" s="69">
        <v>0</v>
      </c>
      <c r="F25" s="69">
        <v>0</v>
      </c>
      <c r="G25" s="69">
        <v>0</v>
      </c>
      <c r="H25" s="69">
        <v>0</v>
      </c>
      <c r="I25" s="69">
        <v>0</v>
      </c>
      <c r="J25" s="69">
        <v>0</v>
      </c>
      <c r="K25" s="69">
        <v>0</v>
      </c>
      <c r="L25" s="69">
        <v>0</v>
      </c>
      <c r="M25" s="69">
        <v>0</v>
      </c>
      <c r="N25" s="69">
        <v>0</v>
      </c>
      <c r="O25" s="69">
        <v>8326314</v>
      </c>
      <c r="P25" s="69">
        <v>0</v>
      </c>
      <c r="Q25" s="122">
        <v>8326314</v>
      </c>
      <c r="R25" s="134"/>
    </row>
    <row r="26" spans="2:18" ht="21" customHeight="1" x14ac:dyDescent="0.3">
      <c r="B26" s="118" t="s">
        <v>33</v>
      </c>
      <c r="C26" s="69">
        <v>0</v>
      </c>
      <c r="D26" s="69">
        <v>90242</v>
      </c>
      <c r="E26" s="69">
        <v>47656</v>
      </c>
      <c r="F26" s="69">
        <v>476095</v>
      </c>
      <c r="G26" s="69">
        <v>43117</v>
      </c>
      <c r="H26" s="69">
        <v>217100</v>
      </c>
      <c r="I26" s="69">
        <v>303340</v>
      </c>
      <c r="J26" s="69">
        <v>503082</v>
      </c>
      <c r="K26" s="69">
        <v>0</v>
      </c>
      <c r="L26" s="69">
        <v>29251</v>
      </c>
      <c r="M26" s="69">
        <v>168350</v>
      </c>
      <c r="N26" s="69">
        <v>365194</v>
      </c>
      <c r="O26" s="69">
        <v>147981</v>
      </c>
      <c r="P26" s="69">
        <v>16504</v>
      </c>
      <c r="Q26" s="122">
        <v>2407913</v>
      </c>
      <c r="R26" s="134"/>
    </row>
    <row r="27" spans="2:18" ht="21" customHeight="1" x14ac:dyDescent="0.3">
      <c r="B27" s="118" t="s">
        <v>34</v>
      </c>
      <c r="C27" s="69">
        <v>0</v>
      </c>
      <c r="D27" s="69">
        <v>61112</v>
      </c>
      <c r="E27" s="69">
        <v>23961</v>
      </c>
      <c r="F27" s="69">
        <v>107200</v>
      </c>
      <c r="G27" s="69">
        <v>20979</v>
      </c>
      <c r="H27" s="69">
        <v>9005</v>
      </c>
      <c r="I27" s="69">
        <v>490043</v>
      </c>
      <c r="J27" s="69">
        <v>338527</v>
      </c>
      <c r="K27" s="69">
        <v>43178</v>
      </c>
      <c r="L27" s="69">
        <v>4515</v>
      </c>
      <c r="M27" s="69">
        <v>53811</v>
      </c>
      <c r="N27" s="69">
        <v>65327</v>
      </c>
      <c r="O27" s="69">
        <v>0</v>
      </c>
      <c r="P27" s="69">
        <v>218027</v>
      </c>
      <c r="Q27" s="122">
        <v>1435684</v>
      </c>
      <c r="R27" s="134"/>
    </row>
    <row r="28" spans="2:18" ht="21" customHeight="1" x14ac:dyDescent="0.3">
      <c r="B28" s="118" t="s">
        <v>35</v>
      </c>
      <c r="C28" s="69">
        <v>0</v>
      </c>
      <c r="D28" s="69">
        <v>57440</v>
      </c>
      <c r="E28" s="69">
        <v>10432</v>
      </c>
      <c r="F28" s="69">
        <v>94672</v>
      </c>
      <c r="G28" s="69">
        <v>271183</v>
      </c>
      <c r="H28" s="69">
        <v>82359</v>
      </c>
      <c r="I28" s="69">
        <v>460202</v>
      </c>
      <c r="J28" s="69">
        <v>988085</v>
      </c>
      <c r="K28" s="69">
        <v>0</v>
      </c>
      <c r="L28" s="69">
        <v>13397</v>
      </c>
      <c r="M28" s="69">
        <v>25462</v>
      </c>
      <c r="N28" s="69">
        <v>58341</v>
      </c>
      <c r="O28" s="69">
        <v>2016507</v>
      </c>
      <c r="P28" s="69">
        <v>144571</v>
      </c>
      <c r="Q28" s="122">
        <v>4222652</v>
      </c>
      <c r="R28" s="134"/>
    </row>
    <row r="29" spans="2:18" ht="21" customHeight="1" x14ac:dyDescent="0.3">
      <c r="B29" s="118" t="s">
        <v>36</v>
      </c>
      <c r="C29" s="69">
        <v>61096</v>
      </c>
      <c r="D29" s="69">
        <v>237041</v>
      </c>
      <c r="E29" s="69">
        <v>79352</v>
      </c>
      <c r="F29" s="69">
        <v>756135</v>
      </c>
      <c r="G29" s="69">
        <v>70694</v>
      </c>
      <c r="H29" s="69">
        <v>230772</v>
      </c>
      <c r="I29" s="69">
        <v>502275</v>
      </c>
      <c r="J29" s="69">
        <v>501265</v>
      </c>
      <c r="K29" s="69">
        <v>0</v>
      </c>
      <c r="L29" s="69">
        <v>41415</v>
      </c>
      <c r="M29" s="69">
        <v>141937</v>
      </c>
      <c r="N29" s="69">
        <v>360624</v>
      </c>
      <c r="O29" s="69">
        <v>0</v>
      </c>
      <c r="P29" s="69">
        <v>139729</v>
      </c>
      <c r="Q29" s="122">
        <v>3122336</v>
      </c>
      <c r="R29" s="134"/>
    </row>
    <row r="30" spans="2:18" ht="21" customHeight="1" x14ac:dyDescent="0.3">
      <c r="B30" s="118" t="s">
        <v>192</v>
      </c>
      <c r="C30" s="69">
        <v>0</v>
      </c>
      <c r="D30" s="69">
        <v>96253</v>
      </c>
      <c r="E30" s="69">
        <v>17708</v>
      </c>
      <c r="F30" s="69">
        <v>39621</v>
      </c>
      <c r="G30" s="69">
        <v>14604</v>
      </c>
      <c r="H30" s="69">
        <v>21714</v>
      </c>
      <c r="I30" s="69">
        <v>507557</v>
      </c>
      <c r="J30" s="69">
        <v>246162</v>
      </c>
      <c r="K30" s="69">
        <v>0</v>
      </c>
      <c r="L30" s="69">
        <v>34555</v>
      </c>
      <c r="M30" s="69">
        <v>30600</v>
      </c>
      <c r="N30" s="69">
        <v>88249</v>
      </c>
      <c r="O30" s="69">
        <v>0</v>
      </c>
      <c r="P30" s="69">
        <v>28903</v>
      </c>
      <c r="Q30" s="122">
        <v>1125926</v>
      </c>
      <c r="R30" s="134"/>
    </row>
    <row r="31" spans="2:18" ht="21" customHeight="1" x14ac:dyDescent="0.3">
      <c r="B31" s="118" t="s">
        <v>193</v>
      </c>
      <c r="C31" s="69">
        <v>253150</v>
      </c>
      <c r="D31" s="69">
        <v>14072</v>
      </c>
      <c r="E31" s="69">
        <v>8976</v>
      </c>
      <c r="F31" s="69">
        <v>59240</v>
      </c>
      <c r="G31" s="69">
        <v>21331</v>
      </c>
      <c r="H31" s="69">
        <v>44728</v>
      </c>
      <c r="I31" s="69">
        <v>207421</v>
      </c>
      <c r="J31" s="69">
        <v>144508</v>
      </c>
      <c r="K31" s="69">
        <v>0</v>
      </c>
      <c r="L31" s="69">
        <v>2950</v>
      </c>
      <c r="M31" s="69">
        <v>10895</v>
      </c>
      <c r="N31" s="69">
        <v>22997</v>
      </c>
      <c r="O31" s="69">
        <v>0</v>
      </c>
      <c r="P31" s="69">
        <v>28304</v>
      </c>
      <c r="Q31" s="122">
        <v>818572</v>
      </c>
      <c r="R31" s="134"/>
    </row>
    <row r="32" spans="2:18" ht="21" customHeight="1" x14ac:dyDescent="0.3">
      <c r="B32" s="118" t="s">
        <v>37</v>
      </c>
      <c r="C32" s="69">
        <v>0</v>
      </c>
      <c r="D32" s="69">
        <v>143623</v>
      </c>
      <c r="E32" s="69">
        <v>66090</v>
      </c>
      <c r="F32" s="69">
        <v>345004</v>
      </c>
      <c r="G32" s="69">
        <v>14531</v>
      </c>
      <c r="H32" s="69">
        <v>167097</v>
      </c>
      <c r="I32" s="69">
        <v>840890</v>
      </c>
      <c r="J32" s="69">
        <v>734879</v>
      </c>
      <c r="K32" s="69">
        <v>0</v>
      </c>
      <c r="L32" s="69">
        <v>48713</v>
      </c>
      <c r="M32" s="69">
        <v>121227</v>
      </c>
      <c r="N32" s="69">
        <v>295405</v>
      </c>
      <c r="O32" s="69">
        <v>0</v>
      </c>
      <c r="P32" s="69">
        <v>30672</v>
      </c>
      <c r="Q32" s="122">
        <v>2808131</v>
      </c>
      <c r="R32" s="134"/>
    </row>
    <row r="33" spans="2:20" ht="21" customHeight="1" x14ac:dyDescent="0.3">
      <c r="B33" s="118" t="s">
        <v>139</v>
      </c>
      <c r="C33" s="69">
        <v>0</v>
      </c>
      <c r="D33" s="69">
        <v>32938</v>
      </c>
      <c r="E33" s="69">
        <v>12889</v>
      </c>
      <c r="F33" s="69">
        <v>106968</v>
      </c>
      <c r="G33" s="69">
        <v>27313</v>
      </c>
      <c r="H33" s="69">
        <v>2968</v>
      </c>
      <c r="I33" s="69">
        <v>402491</v>
      </c>
      <c r="J33" s="69">
        <v>265820</v>
      </c>
      <c r="K33" s="69">
        <v>0</v>
      </c>
      <c r="L33" s="69">
        <v>30277</v>
      </c>
      <c r="M33" s="69">
        <v>38837</v>
      </c>
      <c r="N33" s="69">
        <v>73703</v>
      </c>
      <c r="O33" s="69">
        <v>449553</v>
      </c>
      <c r="P33" s="69">
        <v>2137</v>
      </c>
      <c r="Q33" s="122">
        <v>1445893</v>
      </c>
      <c r="R33" s="134"/>
    </row>
    <row r="34" spans="2:20" ht="21" customHeight="1" x14ac:dyDescent="0.3">
      <c r="B34" s="118" t="s">
        <v>211</v>
      </c>
      <c r="C34" s="69">
        <v>0</v>
      </c>
      <c r="D34" s="69">
        <v>13813</v>
      </c>
      <c r="E34" s="69">
        <v>8871</v>
      </c>
      <c r="F34" s="69">
        <v>56610</v>
      </c>
      <c r="G34" s="69">
        <v>34406</v>
      </c>
      <c r="H34" s="69">
        <v>6155</v>
      </c>
      <c r="I34" s="69">
        <v>455074</v>
      </c>
      <c r="J34" s="69">
        <v>174755</v>
      </c>
      <c r="K34" s="69">
        <v>0</v>
      </c>
      <c r="L34" s="69">
        <v>6369</v>
      </c>
      <c r="M34" s="69">
        <v>15658</v>
      </c>
      <c r="N34" s="69">
        <v>50210</v>
      </c>
      <c r="O34" s="69">
        <v>0</v>
      </c>
      <c r="P34" s="69">
        <v>45588</v>
      </c>
      <c r="Q34" s="122">
        <v>867508</v>
      </c>
      <c r="R34" s="134"/>
    </row>
    <row r="35" spans="2:20" ht="21" customHeight="1" x14ac:dyDescent="0.3">
      <c r="B35" s="118" t="s">
        <v>140</v>
      </c>
      <c r="C35" s="69">
        <v>0</v>
      </c>
      <c r="D35" s="69">
        <v>4266</v>
      </c>
      <c r="E35" s="69">
        <v>8228</v>
      </c>
      <c r="F35" s="69">
        <v>8747</v>
      </c>
      <c r="G35" s="69">
        <v>11313</v>
      </c>
      <c r="H35" s="69">
        <v>17525</v>
      </c>
      <c r="I35" s="69">
        <v>330540</v>
      </c>
      <c r="J35" s="69">
        <v>169885</v>
      </c>
      <c r="K35" s="69">
        <v>25564</v>
      </c>
      <c r="L35" s="69">
        <v>30660</v>
      </c>
      <c r="M35" s="69">
        <v>11233</v>
      </c>
      <c r="N35" s="69">
        <v>37620</v>
      </c>
      <c r="O35" s="69">
        <v>3611154</v>
      </c>
      <c r="P35" s="69">
        <v>20307</v>
      </c>
      <c r="Q35" s="122">
        <v>4287042</v>
      </c>
      <c r="R35" s="134"/>
    </row>
    <row r="36" spans="2:20" ht="21" customHeight="1" x14ac:dyDescent="0.3">
      <c r="B36" s="118" t="s">
        <v>141</v>
      </c>
      <c r="C36" s="69">
        <v>0</v>
      </c>
      <c r="D36" s="69">
        <v>41048</v>
      </c>
      <c r="E36" s="69">
        <v>16181</v>
      </c>
      <c r="F36" s="69">
        <v>88037</v>
      </c>
      <c r="G36" s="69">
        <v>35312</v>
      </c>
      <c r="H36" s="69">
        <v>10496</v>
      </c>
      <c r="I36" s="69">
        <v>547615</v>
      </c>
      <c r="J36" s="69">
        <v>169146</v>
      </c>
      <c r="K36" s="69">
        <v>0</v>
      </c>
      <c r="L36" s="69">
        <v>36048</v>
      </c>
      <c r="M36" s="69">
        <v>30081</v>
      </c>
      <c r="N36" s="69">
        <v>70663</v>
      </c>
      <c r="O36" s="69">
        <v>889209</v>
      </c>
      <c r="P36" s="69">
        <v>83112</v>
      </c>
      <c r="Q36" s="122">
        <v>2016949</v>
      </c>
      <c r="R36" s="134"/>
    </row>
    <row r="37" spans="2:20" ht="21" customHeight="1" x14ac:dyDescent="0.3">
      <c r="B37" s="118" t="s">
        <v>212</v>
      </c>
      <c r="C37" s="69">
        <v>0</v>
      </c>
      <c r="D37" s="69">
        <v>58105</v>
      </c>
      <c r="E37" s="69">
        <v>73496</v>
      </c>
      <c r="F37" s="69">
        <v>459912</v>
      </c>
      <c r="G37" s="69">
        <v>143902</v>
      </c>
      <c r="H37" s="69">
        <v>38093</v>
      </c>
      <c r="I37" s="69">
        <v>891060</v>
      </c>
      <c r="J37" s="69">
        <v>887408</v>
      </c>
      <c r="K37" s="69">
        <v>181734</v>
      </c>
      <c r="L37" s="69">
        <v>16424</v>
      </c>
      <c r="M37" s="69">
        <v>34759</v>
      </c>
      <c r="N37" s="69">
        <v>109150</v>
      </c>
      <c r="O37" s="69">
        <v>1050670</v>
      </c>
      <c r="P37" s="69">
        <v>121382</v>
      </c>
      <c r="Q37" s="122">
        <v>4066095</v>
      </c>
      <c r="R37" s="134"/>
    </row>
    <row r="38" spans="2:20" ht="21"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22">
        <v>0</v>
      </c>
      <c r="R38" s="134"/>
    </row>
    <row r="39" spans="2:20" ht="21" customHeight="1" x14ac:dyDescent="0.3">
      <c r="B39" s="118" t="s">
        <v>39</v>
      </c>
      <c r="C39" s="69">
        <v>0</v>
      </c>
      <c r="D39" s="69">
        <v>67510</v>
      </c>
      <c r="E39" s="69">
        <v>57325</v>
      </c>
      <c r="F39" s="69">
        <v>290540</v>
      </c>
      <c r="G39" s="69">
        <v>22239</v>
      </c>
      <c r="H39" s="69">
        <v>125936</v>
      </c>
      <c r="I39" s="69">
        <v>168846</v>
      </c>
      <c r="J39" s="69">
        <v>122621</v>
      </c>
      <c r="K39" s="69">
        <v>0</v>
      </c>
      <c r="L39" s="69">
        <v>10802</v>
      </c>
      <c r="M39" s="69">
        <v>95907</v>
      </c>
      <c r="N39" s="69">
        <v>172622</v>
      </c>
      <c r="O39" s="69">
        <v>16152</v>
      </c>
      <c r="P39" s="69">
        <v>21208</v>
      </c>
      <c r="Q39" s="122">
        <v>1171708</v>
      </c>
      <c r="R39" s="134"/>
    </row>
    <row r="40" spans="2:20" ht="21" customHeight="1" x14ac:dyDescent="0.3">
      <c r="B40" s="118" t="s">
        <v>40</v>
      </c>
      <c r="C40" s="69">
        <v>0</v>
      </c>
      <c r="D40" s="69">
        <v>33700</v>
      </c>
      <c r="E40" s="69">
        <v>34463</v>
      </c>
      <c r="F40" s="69">
        <v>105851</v>
      </c>
      <c r="G40" s="69">
        <v>16325</v>
      </c>
      <c r="H40" s="69">
        <v>21246</v>
      </c>
      <c r="I40" s="69">
        <v>567431</v>
      </c>
      <c r="J40" s="69">
        <v>370483</v>
      </c>
      <c r="K40" s="69">
        <v>0</v>
      </c>
      <c r="L40" s="69">
        <v>53128</v>
      </c>
      <c r="M40" s="69">
        <v>48585</v>
      </c>
      <c r="N40" s="69">
        <v>125019</v>
      </c>
      <c r="O40" s="69">
        <v>754821</v>
      </c>
      <c r="P40" s="69">
        <v>5829</v>
      </c>
      <c r="Q40" s="122">
        <v>2136880</v>
      </c>
      <c r="R40" s="134"/>
    </row>
    <row r="41" spans="2:20" ht="21" customHeight="1" x14ac:dyDescent="0.3">
      <c r="B41" s="118" t="s">
        <v>41</v>
      </c>
      <c r="C41" s="69">
        <v>0</v>
      </c>
      <c r="D41" s="69">
        <v>45358</v>
      </c>
      <c r="E41" s="69">
        <v>2987</v>
      </c>
      <c r="F41" s="69">
        <v>24115</v>
      </c>
      <c r="G41" s="69">
        <v>12704</v>
      </c>
      <c r="H41" s="69">
        <v>1157</v>
      </c>
      <c r="I41" s="69">
        <v>669547</v>
      </c>
      <c r="J41" s="69">
        <v>520984</v>
      </c>
      <c r="K41" s="69">
        <v>0</v>
      </c>
      <c r="L41" s="69">
        <v>16196</v>
      </c>
      <c r="M41" s="69">
        <v>6451</v>
      </c>
      <c r="N41" s="69">
        <v>53701</v>
      </c>
      <c r="O41" s="69">
        <v>0</v>
      </c>
      <c r="P41" s="69">
        <v>91242</v>
      </c>
      <c r="Q41" s="122">
        <v>1444444</v>
      </c>
      <c r="R41" s="134"/>
    </row>
    <row r="42" spans="2:20" ht="21" customHeight="1" x14ac:dyDescent="0.3">
      <c r="B42" s="118" t="s">
        <v>42</v>
      </c>
      <c r="C42" s="69">
        <v>0</v>
      </c>
      <c r="D42" s="69">
        <v>196</v>
      </c>
      <c r="E42" s="69">
        <v>619</v>
      </c>
      <c r="F42" s="69">
        <v>1975</v>
      </c>
      <c r="G42" s="69">
        <v>1718</v>
      </c>
      <c r="H42" s="69">
        <v>1466</v>
      </c>
      <c r="I42" s="69">
        <v>427256</v>
      </c>
      <c r="J42" s="69">
        <v>180933</v>
      </c>
      <c r="K42" s="69">
        <v>31912</v>
      </c>
      <c r="L42" s="69">
        <v>4909</v>
      </c>
      <c r="M42" s="69">
        <v>2399</v>
      </c>
      <c r="N42" s="69">
        <v>986</v>
      </c>
      <c r="O42" s="69">
        <v>49648</v>
      </c>
      <c r="P42" s="69">
        <v>1268</v>
      </c>
      <c r="Q42" s="122">
        <v>705287</v>
      </c>
      <c r="R42" s="134"/>
    </row>
    <row r="43" spans="2:20" ht="21" customHeight="1" x14ac:dyDescent="0.3">
      <c r="B43" s="118" t="s">
        <v>43</v>
      </c>
      <c r="C43" s="69">
        <v>55172</v>
      </c>
      <c r="D43" s="69">
        <v>198713</v>
      </c>
      <c r="E43" s="69">
        <v>173578</v>
      </c>
      <c r="F43" s="69">
        <v>624811</v>
      </c>
      <c r="G43" s="69">
        <v>104299</v>
      </c>
      <c r="H43" s="69">
        <v>109368</v>
      </c>
      <c r="I43" s="69">
        <v>1030256</v>
      </c>
      <c r="J43" s="69">
        <v>986656</v>
      </c>
      <c r="K43" s="69">
        <v>0</v>
      </c>
      <c r="L43" s="69">
        <v>84491</v>
      </c>
      <c r="M43" s="69">
        <v>247474</v>
      </c>
      <c r="N43" s="69">
        <v>220229</v>
      </c>
      <c r="O43" s="69">
        <v>6525974</v>
      </c>
      <c r="P43" s="69">
        <v>81154</v>
      </c>
      <c r="Q43" s="122">
        <v>10442173</v>
      </c>
      <c r="R43" s="134"/>
    </row>
    <row r="44" spans="2:20" ht="21"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22">
        <v>0</v>
      </c>
      <c r="R44" s="134"/>
    </row>
    <row r="45" spans="2:20" ht="21" customHeight="1" x14ac:dyDescent="0.3">
      <c r="B45" s="120" t="s">
        <v>45</v>
      </c>
      <c r="C45" s="121">
        <f>SUM(C7:C44)</f>
        <v>2963120</v>
      </c>
      <c r="D45" s="121">
        <f t="shared" ref="D45:P45" si="0">SUM(D7:D44)</f>
        <v>3223296</v>
      </c>
      <c r="E45" s="121">
        <f t="shared" si="0"/>
        <v>1743203</v>
      </c>
      <c r="F45" s="121">
        <f t="shared" si="0"/>
        <v>10780115</v>
      </c>
      <c r="G45" s="121">
        <f t="shared" si="0"/>
        <v>3105943</v>
      </c>
      <c r="H45" s="121">
        <f t="shared" si="0"/>
        <v>3043456</v>
      </c>
      <c r="I45" s="121">
        <f t="shared" si="0"/>
        <v>22923594</v>
      </c>
      <c r="J45" s="121">
        <f t="shared" si="0"/>
        <v>17342551</v>
      </c>
      <c r="K45" s="121">
        <f t="shared" si="0"/>
        <v>2869383</v>
      </c>
      <c r="L45" s="121">
        <f t="shared" si="0"/>
        <v>2224315</v>
      </c>
      <c r="M45" s="121">
        <f t="shared" si="0"/>
        <v>3750317</v>
      </c>
      <c r="N45" s="121">
        <f t="shared" si="0"/>
        <v>6117111</v>
      </c>
      <c r="O45" s="121">
        <f t="shared" si="0"/>
        <v>44965121</v>
      </c>
      <c r="P45" s="121">
        <f t="shared" si="0"/>
        <v>4002147</v>
      </c>
      <c r="Q45" s="121">
        <f>SUM(Q7:Q44)</f>
        <v>129053685</v>
      </c>
      <c r="R45" s="134"/>
      <c r="T45" s="5"/>
    </row>
    <row r="46" spans="2:20" ht="21" customHeight="1" x14ac:dyDescent="0.3">
      <c r="B46" s="288" t="s">
        <v>46</v>
      </c>
      <c r="C46" s="288"/>
      <c r="D46" s="288"/>
      <c r="E46" s="288"/>
      <c r="F46" s="288"/>
      <c r="G46" s="288"/>
      <c r="H46" s="288"/>
      <c r="I46" s="288"/>
      <c r="J46" s="288"/>
      <c r="K46" s="288"/>
      <c r="L46" s="288"/>
      <c r="M46" s="288"/>
      <c r="N46" s="288"/>
      <c r="O46" s="288"/>
      <c r="P46" s="288"/>
      <c r="Q46" s="288"/>
      <c r="R46" s="135"/>
    </row>
    <row r="47" spans="2:20" ht="21" customHeight="1" x14ac:dyDescent="0.3">
      <c r="B47" s="118" t="s">
        <v>47</v>
      </c>
      <c r="C47" s="69">
        <v>0</v>
      </c>
      <c r="D47" s="69">
        <v>0</v>
      </c>
      <c r="E47" s="69">
        <v>0</v>
      </c>
      <c r="F47" s="69">
        <v>0</v>
      </c>
      <c r="G47" s="69">
        <v>0</v>
      </c>
      <c r="H47" s="69">
        <v>0</v>
      </c>
      <c r="I47" s="69">
        <v>0</v>
      </c>
      <c r="J47" s="69">
        <v>0</v>
      </c>
      <c r="K47" s="69">
        <v>0</v>
      </c>
      <c r="L47" s="69">
        <v>0</v>
      </c>
      <c r="M47" s="69">
        <v>0</v>
      </c>
      <c r="N47" s="69">
        <v>0</v>
      </c>
      <c r="O47" s="69">
        <v>0</v>
      </c>
      <c r="P47" s="69">
        <v>0</v>
      </c>
      <c r="Q47" s="69">
        <v>0</v>
      </c>
      <c r="R47" s="134"/>
    </row>
    <row r="48" spans="2:20" ht="21" customHeight="1" x14ac:dyDescent="0.3">
      <c r="B48" s="118" t="s">
        <v>64</v>
      </c>
      <c r="C48" s="69">
        <v>0</v>
      </c>
      <c r="D48" s="69">
        <v>0</v>
      </c>
      <c r="E48" s="69">
        <v>0</v>
      </c>
      <c r="F48" s="69">
        <v>0</v>
      </c>
      <c r="G48" s="69">
        <v>0</v>
      </c>
      <c r="H48" s="69">
        <v>0</v>
      </c>
      <c r="I48" s="69">
        <v>0</v>
      </c>
      <c r="J48" s="69">
        <v>0</v>
      </c>
      <c r="K48" s="69">
        <v>0</v>
      </c>
      <c r="L48" s="69">
        <v>0</v>
      </c>
      <c r="M48" s="69">
        <v>0</v>
      </c>
      <c r="N48" s="69">
        <v>0</v>
      </c>
      <c r="O48" s="69">
        <v>0</v>
      </c>
      <c r="P48" s="69">
        <v>0</v>
      </c>
      <c r="Q48" s="122">
        <v>0</v>
      </c>
      <c r="R48" s="134"/>
    </row>
    <row r="49" spans="2:20" ht="21" customHeight="1" x14ac:dyDescent="0.3">
      <c r="B49" s="7" t="s">
        <v>250</v>
      </c>
      <c r="C49" s="69">
        <v>0</v>
      </c>
      <c r="D49" s="69">
        <v>0</v>
      </c>
      <c r="E49" s="69">
        <v>0</v>
      </c>
      <c r="F49" s="69">
        <v>0</v>
      </c>
      <c r="G49" s="69">
        <v>0</v>
      </c>
      <c r="H49" s="69">
        <v>0</v>
      </c>
      <c r="I49" s="69">
        <v>0</v>
      </c>
      <c r="J49" s="69">
        <v>0</v>
      </c>
      <c r="K49" s="69">
        <v>0</v>
      </c>
      <c r="L49" s="69">
        <v>0</v>
      </c>
      <c r="M49" s="69">
        <v>0</v>
      </c>
      <c r="N49" s="69">
        <v>0</v>
      </c>
      <c r="O49" s="69">
        <v>0</v>
      </c>
      <c r="P49" s="69">
        <v>0</v>
      </c>
      <c r="Q49" s="122">
        <v>0</v>
      </c>
      <c r="R49" s="134"/>
    </row>
    <row r="50" spans="2:20" ht="21" customHeight="1" x14ac:dyDescent="0.3">
      <c r="B50" s="118" t="s">
        <v>48</v>
      </c>
      <c r="C50" s="69">
        <v>0</v>
      </c>
      <c r="D50" s="69">
        <v>0</v>
      </c>
      <c r="E50" s="69">
        <v>0</v>
      </c>
      <c r="F50" s="69">
        <v>0</v>
      </c>
      <c r="G50" s="69">
        <v>0</v>
      </c>
      <c r="H50" s="69">
        <v>0</v>
      </c>
      <c r="I50" s="69">
        <v>0</v>
      </c>
      <c r="J50" s="69">
        <v>0</v>
      </c>
      <c r="K50" s="69">
        <v>0</v>
      </c>
      <c r="L50" s="69">
        <v>0</v>
      </c>
      <c r="M50" s="69">
        <v>0</v>
      </c>
      <c r="N50" s="69">
        <v>0</v>
      </c>
      <c r="O50" s="69">
        <v>0</v>
      </c>
      <c r="P50" s="69">
        <v>0</v>
      </c>
      <c r="Q50" s="122">
        <v>0</v>
      </c>
      <c r="R50" s="134"/>
    </row>
    <row r="51" spans="2:20" ht="21" customHeight="1" x14ac:dyDescent="0.3">
      <c r="B51" s="118" t="s">
        <v>251</v>
      </c>
      <c r="C51" s="69">
        <v>0</v>
      </c>
      <c r="D51" s="69">
        <v>0</v>
      </c>
      <c r="E51" s="69">
        <v>0</v>
      </c>
      <c r="F51" s="69">
        <v>0</v>
      </c>
      <c r="G51" s="69">
        <v>0</v>
      </c>
      <c r="H51" s="69">
        <v>0</v>
      </c>
      <c r="I51" s="69">
        <v>0</v>
      </c>
      <c r="J51" s="69">
        <v>0</v>
      </c>
      <c r="K51" s="69">
        <v>0</v>
      </c>
      <c r="L51" s="69">
        <v>0</v>
      </c>
      <c r="M51" s="69">
        <v>0</v>
      </c>
      <c r="N51" s="69">
        <v>0</v>
      </c>
      <c r="O51" s="69">
        <v>0</v>
      </c>
      <c r="P51" s="69">
        <v>0</v>
      </c>
      <c r="Q51" s="122">
        <v>0</v>
      </c>
      <c r="R51" s="134"/>
    </row>
    <row r="52" spans="2:20" ht="21" customHeight="1" x14ac:dyDescent="0.3">
      <c r="B52" s="120" t="s">
        <v>45</v>
      </c>
      <c r="C52" s="121">
        <f>SUM(C47:C51)</f>
        <v>0</v>
      </c>
      <c r="D52" s="121">
        <f t="shared" ref="D52:Q52" si="1">SUM(D47:D51)</f>
        <v>0</v>
      </c>
      <c r="E52" s="121">
        <f t="shared" si="1"/>
        <v>0</v>
      </c>
      <c r="F52" s="121">
        <f t="shared" si="1"/>
        <v>0</v>
      </c>
      <c r="G52" s="121">
        <f t="shared" si="1"/>
        <v>0</v>
      </c>
      <c r="H52" s="121">
        <f t="shared" si="1"/>
        <v>0</v>
      </c>
      <c r="I52" s="121">
        <f t="shared" si="1"/>
        <v>0</v>
      </c>
      <c r="J52" s="121">
        <f t="shared" si="1"/>
        <v>0</v>
      </c>
      <c r="K52" s="121">
        <f t="shared" si="1"/>
        <v>0</v>
      </c>
      <c r="L52" s="121">
        <f t="shared" si="1"/>
        <v>0</v>
      </c>
      <c r="M52" s="121">
        <f t="shared" si="1"/>
        <v>0</v>
      </c>
      <c r="N52" s="121">
        <f t="shared" si="1"/>
        <v>0</v>
      </c>
      <c r="O52" s="121">
        <f t="shared" si="1"/>
        <v>0</v>
      </c>
      <c r="P52" s="121">
        <f t="shared" si="1"/>
        <v>0</v>
      </c>
      <c r="Q52" s="121">
        <f t="shared" si="1"/>
        <v>0</v>
      </c>
      <c r="R52" s="134"/>
      <c r="T52" s="5"/>
    </row>
    <row r="53" spans="2:20" ht="20.25" customHeight="1" x14ac:dyDescent="0.3">
      <c r="B53" s="289" t="s">
        <v>50</v>
      </c>
      <c r="C53" s="289"/>
      <c r="D53" s="289"/>
      <c r="E53" s="289"/>
      <c r="F53" s="289"/>
      <c r="G53" s="289"/>
      <c r="H53" s="289"/>
      <c r="I53" s="289"/>
      <c r="J53" s="289"/>
      <c r="K53" s="289"/>
      <c r="L53" s="289"/>
      <c r="M53" s="289"/>
      <c r="N53" s="289"/>
      <c r="O53" s="289"/>
      <c r="P53" s="289"/>
      <c r="Q53" s="289"/>
      <c r="R53" s="136"/>
      <c r="S53" s="5"/>
    </row>
    <row r="54" spans="2:20" x14ac:dyDescent="0.3">
      <c r="C54" s="5"/>
      <c r="D54" s="5"/>
      <c r="E54" s="5"/>
      <c r="F54" s="5"/>
      <c r="G54" s="5"/>
      <c r="H54" s="5"/>
      <c r="I54" s="5"/>
      <c r="J54" s="5"/>
      <c r="K54" s="5"/>
      <c r="L54" s="5"/>
      <c r="M54" s="5"/>
      <c r="N54" s="5"/>
      <c r="O54" s="5"/>
      <c r="P54" s="5"/>
      <c r="Q54" s="5"/>
    </row>
    <row r="59" spans="2:20" x14ac:dyDescent="0.3">
      <c r="Q59" s="5"/>
    </row>
  </sheetData>
  <sheetProtection algorithmName="SHA-512" hashValue="J11RTEzoaxTOReJ2NSlg9yfj/Cd57R44ygF2cPHhp+2BpwtOevLnAMvItWKswa2CGdGBg3GjV8/SnBeHX+W/xg==" saltValue="6CsAV6OeSmkDKIV4IIZOfw==" spinCount="100000" sheet="1" objects="1" scenarios="1"/>
  <mergeCells count="4">
    <mergeCell ref="B4:Q4"/>
    <mergeCell ref="B6:Q6"/>
    <mergeCell ref="B46:Q46"/>
    <mergeCell ref="B53:Q53"/>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92D050"/>
  </sheetPr>
  <dimension ref="B3:S55"/>
  <sheetViews>
    <sheetView topLeftCell="K37" workbookViewId="0">
      <selection activeCell="C7" sqref="C7:Q44"/>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21" customHeight="1" x14ac:dyDescent="0.3">
      <c r="B4" s="286" t="s">
        <v>308</v>
      </c>
      <c r="C4" s="286"/>
      <c r="D4" s="286"/>
      <c r="E4" s="286"/>
      <c r="F4" s="286"/>
      <c r="G4" s="286"/>
      <c r="H4" s="286"/>
      <c r="I4" s="286"/>
      <c r="J4" s="286"/>
      <c r="K4" s="286"/>
      <c r="L4" s="286"/>
      <c r="M4" s="286"/>
      <c r="N4" s="286"/>
      <c r="O4" s="286"/>
      <c r="P4" s="286"/>
      <c r="Q4" s="286"/>
      <c r="R4" s="123"/>
    </row>
    <row r="5" spans="2:18" ht="28.5" customHeight="1"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21" customHeight="1" x14ac:dyDescent="0.3">
      <c r="B6" s="287" t="s">
        <v>16</v>
      </c>
      <c r="C6" s="287"/>
      <c r="D6" s="287"/>
      <c r="E6" s="287"/>
      <c r="F6" s="287"/>
      <c r="G6" s="287"/>
      <c r="H6" s="287"/>
      <c r="I6" s="287"/>
      <c r="J6" s="287"/>
      <c r="K6" s="287"/>
      <c r="L6" s="287"/>
      <c r="M6" s="287"/>
      <c r="N6" s="287"/>
      <c r="O6" s="287"/>
      <c r="P6" s="287"/>
      <c r="Q6" s="287"/>
      <c r="R6" s="133"/>
    </row>
    <row r="7" spans="2:18" ht="18.75" customHeight="1" x14ac:dyDescent="0.3">
      <c r="B7" s="118" t="s">
        <v>17</v>
      </c>
      <c r="C7" s="69">
        <v>0</v>
      </c>
      <c r="D7" s="69">
        <v>0</v>
      </c>
      <c r="E7" s="69">
        <v>0</v>
      </c>
      <c r="F7" s="69">
        <v>0</v>
      </c>
      <c r="G7" s="69">
        <v>0</v>
      </c>
      <c r="H7" s="69">
        <v>0</v>
      </c>
      <c r="I7" s="69">
        <v>0</v>
      </c>
      <c r="J7" s="69">
        <v>0</v>
      </c>
      <c r="K7" s="69">
        <v>0</v>
      </c>
      <c r="L7" s="69">
        <v>0</v>
      </c>
      <c r="M7" s="69">
        <v>0</v>
      </c>
      <c r="N7" s="69">
        <v>0</v>
      </c>
      <c r="O7" s="69">
        <v>0</v>
      </c>
      <c r="P7" s="69">
        <v>0</v>
      </c>
      <c r="Q7" s="122">
        <v>0</v>
      </c>
      <c r="R7" s="134"/>
    </row>
    <row r="8" spans="2:18" ht="21" customHeight="1" x14ac:dyDescent="0.3">
      <c r="B8" s="118" t="s">
        <v>18</v>
      </c>
      <c r="C8" s="69">
        <v>0</v>
      </c>
      <c r="D8" s="69">
        <v>0</v>
      </c>
      <c r="E8" s="69">
        <v>0</v>
      </c>
      <c r="F8" s="69">
        <v>0</v>
      </c>
      <c r="G8" s="69">
        <v>0</v>
      </c>
      <c r="H8" s="69">
        <v>0</v>
      </c>
      <c r="I8" s="69">
        <v>0</v>
      </c>
      <c r="J8" s="69">
        <v>0</v>
      </c>
      <c r="K8" s="69">
        <v>0</v>
      </c>
      <c r="L8" s="69">
        <v>0</v>
      </c>
      <c r="M8" s="69">
        <v>0</v>
      </c>
      <c r="N8" s="69">
        <v>0</v>
      </c>
      <c r="O8" s="69">
        <v>0</v>
      </c>
      <c r="P8" s="69">
        <v>0</v>
      </c>
      <c r="Q8" s="122">
        <v>0</v>
      </c>
      <c r="R8" s="134"/>
    </row>
    <row r="9" spans="2:18" ht="21" customHeight="1" x14ac:dyDescent="0.3">
      <c r="B9" s="118" t="s">
        <v>19</v>
      </c>
      <c r="C9" s="69">
        <v>0</v>
      </c>
      <c r="D9" s="69">
        <v>0</v>
      </c>
      <c r="E9" s="69">
        <v>0</v>
      </c>
      <c r="F9" s="69">
        <v>25699</v>
      </c>
      <c r="G9" s="69">
        <v>19659</v>
      </c>
      <c r="H9" s="69">
        <v>0</v>
      </c>
      <c r="I9" s="69">
        <v>0</v>
      </c>
      <c r="J9" s="69">
        <v>0</v>
      </c>
      <c r="K9" s="69">
        <v>0</v>
      </c>
      <c r="L9" s="69">
        <v>0</v>
      </c>
      <c r="M9" s="69">
        <v>23108</v>
      </c>
      <c r="N9" s="69">
        <v>0</v>
      </c>
      <c r="O9" s="69">
        <v>0</v>
      </c>
      <c r="P9" s="69">
        <v>0</v>
      </c>
      <c r="Q9" s="122">
        <v>68467</v>
      </c>
      <c r="R9" s="134"/>
    </row>
    <row r="10" spans="2:18" ht="21" customHeight="1" x14ac:dyDescent="0.3">
      <c r="B10" s="118" t="s">
        <v>142</v>
      </c>
      <c r="C10" s="69">
        <v>0</v>
      </c>
      <c r="D10" s="69">
        <v>0</v>
      </c>
      <c r="E10" s="69">
        <v>0</v>
      </c>
      <c r="F10" s="69">
        <v>0</v>
      </c>
      <c r="G10" s="69">
        <v>0</v>
      </c>
      <c r="H10" s="69">
        <v>0</v>
      </c>
      <c r="I10" s="69">
        <v>0</v>
      </c>
      <c r="J10" s="69">
        <v>0</v>
      </c>
      <c r="K10" s="69">
        <v>0</v>
      </c>
      <c r="L10" s="69">
        <v>0</v>
      </c>
      <c r="M10" s="69">
        <v>0</v>
      </c>
      <c r="N10" s="69">
        <v>0</v>
      </c>
      <c r="O10" s="69">
        <v>0</v>
      </c>
      <c r="P10" s="69">
        <v>0</v>
      </c>
      <c r="Q10" s="122">
        <v>0</v>
      </c>
      <c r="R10" s="134"/>
    </row>
    <row r="11" spans="2:18" ht="21" customHeight="1" x14ac:dyDescent="0.3">
      <c r="B11" s="118" t="s">
        <v>20</v>
      </c>
      <c r="C11" s="69">
        <v>0</v>
      </c>
      <c r="D11" s="69">
        <v>12672</v>
      </c>
      <c r="E11" s="69">
        <v>0</v>
      </c>
      <c r="F11" s="69">
        <v>17996</v>
      </c>
      <c r="G11" s="69">
        <v>899</v>
      </c>
      <c r="H11" s="69">
        <v>914</v>
      </c>
      <c r="I11" s="69">
        <v>0</v>
      </c>
      <c r="J11" s="69">
        <v>0</v>
      </c>
      <c r="K11" s="69">
        <v>0</v>
      </c>
      <c r="L11" s="69">
        <v>59714</v>
      </c>
      <c r="M11" s="69">
        <v>459</v>
      </c>
      <c r="N11" s="69">
        <v>44101</v>
      </c>
      <c r="O11" s="69">
        <v>0</v>
      </c>
      <c r="P11" s="69">
        <v>6031</v>
      </c>
      <c r="Q11" s="122">
        <v>142787</v>
      </c>
      <c r="R11" s="134"/>
    </row>
    <row r="12" spans="2:18" ht="21" customHeight="1" x14ac:dyDescent="0.3">
      <c r="B12" s="118" t="s">
        <v>137</v>
      </c>
      <c r="C12" s="69">
        <v>0</v>
      </c>
      <c r="D12" s="69">
        <v>0</v>
      </c>
      <c r="E12" s="69">
        <v>0</v>
      </c>
      <c r="F12" s="69">
        <v>0</v>
      </c>
      <c r="G12" s="69">
        <v>0</v>
      </c>
      <c r="H12" s="69">
        <v>0</v>
      </c>
      <c r="I12" s="69">
        <v>0</v>
      </c>
      <c r="J12" s="69">
        <v>0</v>
      </c>
      <c r="K12" s="69">
        <v>0</v>
      </c>
      <c r="L12" s="69">
        <v>0</v>
      </c>
      <c r="M12" s="69">
        <v>0</v>
      </c>
      <c r="N12" s="69">
        <v>0</v>
      </c>
      <c r="O12" s="69">
        <v>0</v>
      </c>
      <c r="P12" s="69">
        <v>0</v>
      </c>
      <c r="Q12" s="122">
        <v>0</v>
      </c>
      <c r="R12" s="134"/>
    </row>
    <row r="13" spans="2:18" ht="21" customHeight="1" x14ac:dyDescent="0.3">
      <c r="B13" s="118" t="s">
        <v>21</v>
      </c>
      <c r="C13" s="69">
        <v>0</v>
      </c>
      <c r="D13" s="69">
        <v>18928</v>
      </c>
      <c r="E13" s="69">
        <v>0</v>
      </c>
      <c r="F13" s="69">
        <v>47102</v>
      </c>
      <c r="G13" s="69">
        <v>4894</v>
      </c>
      <c r="H13" s="69">
        <v>31612</v>
      </c>
      <c r="I13" s="69">
        <v>0</v>
      </c>
      <c r="J13" s="69">
        <v>0</v>
      </c>
      <c r="K13" s="69">
        <v>0</v>
      </c>
      <c r="L13" s="69">
        <v>0</v>
      </c>
      <c r="M13" s="69">
        <v>895</v>
      </c>
      <c r="N13" s="69">
        <v>2624</v>
      </c>
      <c r="O13" s="69">
        <v>0</v>
      </c>
      <c r="P13" s="69">
        <v>30942</v>
      </c>
      <c r="Q13" s="122">
        <v>136997</v>
      </c>
      <c r="R13" s="134"/>
    </row>
    <row r="14" spans="2:18" ht="21" customHeight="1" x14ac:dyDescent="0.3">
      <c r="B14" s="118" t="s">
        <v>22</v>
      </c>
      <c r="C14" s="69">
        <v>0</v>
      </c>
      <c r="D14" s="69">
        <v>3197</v>
      </c>
      <c r="E14" s="69">
        <v>0</v>
      </c>
      <c r="F14" s="69">
        <v>26409</v>
      </c>
      <c r="G14" s="69">
        <v>8683</v>
      </c>
      <c r="H14" s="69">
        <v>63530</v>
      </c>
      <c r="I14" s="69">
        <v>0</v>
      </c>
      <c r="J14" s="69">
        <v>975</v>
      </c>
      <c r="K14" s="69">
        <v>0</v>
      </c>
      <c r="L14" s="69">
        <v>165</v>
      </c>
      <c r="M14" s="69">
        <v>5453</v>
      </c>
      <c r="N14" s="69">
        <v>0</v>
      </c>
      <c r="O14" s="69">
        <v>0</v>
      </c>
      <c r="P14" s="69">
        <v>0</v>
      </c>
      <c r="Q14" s="122">
        <v>108413</v>
      </c>
      <c r="R14" s="134"/>
    </row>
    <row r="15" spans="2:18" ht="21" customHeight="1" x14ac:dyDescent="0.3">
      <c r="B15" s="118" t="s">
        <v>23</v>
      </c>
      <c r="C15" s="69">
        <v>0</v>
      </c>
      <c r="D15" s="69">
        <v>0</v>
      </c>
      <c r="E15" s="69">
        <v>0</v>
      </c>
      <c r="F15" s="69">
        <v>0</v>
      </c>
      <c r="G15" s="69">
        <v>0</v>
      </c>
      <c r="H15" s="69">
        <v>0</v>
      </c>
      <c r="I15" s="69">
        <v>0</v>
      </c>
      <c r="J15" s="69">
        <v>0</v>
      </c>
      <c r="K15" s="69">
        <v>0</v>
      </c>
      <c r="L15" s="69">
        <v>0</v>
      </c>
      <c r="M15" s="69">
        <v>0</v>
      </c>
      <c r="N15" s="69">
        <v>0</v>
      </c>
      <c r="O15" s="69">
        <v>0</v>
      </c>
      <c r="P15" s="69">
        <v>0</v>
      </c>
      <c r="Q15" s="122">
        <v>0</v>
      </c>
      <c r="R15" s="134"/>
    </row>
    <row r="16" spans="2:18" ht="21" customHeight="1" x14ac:dyDescent="0.3">
      <c r="B16" s="118" t="s">
        <v>24</v>
      </c>
      <c r="C16" s="69">
        <v>0</v>
      </c>
      <c r="D16" s="69">
        <v>0</v>
      </c>
      <c r="E16" s="69">
        <v>0</v>
      </c>
      <c r="F16" s="69">
        <v>1494</v>
      </c>
      <c r="G16" s="69">
        <v>87</v>
      </c>
      <c r="H16" s="69">
        <v>0</v>
      </c>
      <c r="I16" s="69">
        <v>0</v>
      </c>
      <c r="J16" s="69">
        <v>0</v>
      </c>
      <c r="K16" s="69">
        <v>0</v>
      </c>
      <c r="L16" s="69">
        <v>553</v>
      </c>
      <c r="M16" s="69">
        <v>0</v>
      </c>
      <c r="N16" s="69">
        <v>0</v>
      </c>
      <c r="O16" s="69">
        <v>0</v>
      </c>
      <c r="P16" s="69">
        <v>0</v>
      </c>
      <c r="Q16" s="122">
        <v>2133</v>
      </c>
      <c r="R16" s="134"/>
    </row>
    <row r="17" spans="2:18" ht="21" customHeight="1" x14ac:dyDescent="0.3">
      <c r="B17" s="118" t="s">
        <v>25</v>
      </c>
      <c r="C17" s="69">
        <v>0</v>
      </c>
      <c r="D17" s="69">
        <v>8430</v>
      </c>
      <c r="E17" s="69">
        <v>0</v>
      </c>
      <c r="F17" s="69">
        <v>24835</v>
      </c>
      <c r="G17" s="69">
        <v>2076</v>
      </c>
      <c r="H17" s="69">
        <v>439</v>
      </c>
      <c r="I17" s="69">
        <v>0</v>
      </c>
      <c r="J17" s="69">
        <v>0</v>
      </c>
      <c r="K17" s="69">
        <v>0</v>
      </c>
      <c r="L17" s="69">
        <v>5741</v>
      </c>
      <c r="M17" s="69">
        <v>634</v>
      </c>
      <c r="N17" s="69">
        <v>0</v>
      </c>
      <c r="O17" s="69">
        <v>0</v>
      </c>
      <c r="P17" s="69">
        <v>2130</v>
      </c>
      <c r="Q17" s="122">
        <v>44285</v>
      </c>
      <c r="R17" s="134"/>
    </row>
    <row r="18" spans="2:18" ht="21" customHeight="1" x14ac:dyDescent="0.3">
      <c r="B18" s="118" t="s">
        <v>26</v>
      </c>
      <c r="C18" s="69">
        <v>2117</v>
      </c>
      <c r="D18" s="69">
        <v>24090</v>
      </c>
      <c r="E18" s="69">
        <v>0</v>
      </c>
      <c r="F18" s="69">
        <v>79630</v>
      </c>
      <c r="G18" s="69">
        <v>2608</v>
      </c>
      <c r="H18" s="69">
        <v>2951</v>
      </c>
      <c r="I18" s="69">
        <v>0</v>
      </c>
      <c r="J18" s="69">
        <v>23002</v>
      </c>
      <c r="K18" s="69">
        <v>0</v>
      </c>
      <c r="L18" s="69">
        <v>6014</v>
      </c>
      <c r="M18" s="69">
        <v>230</v>
      </c>
      <c r="N18" s="69">
        <v>398</v>
      </c>
      <c r="O18" s="69">
        <v>0</v>
      </c>
      <c r="P18" s="69">
        <v>7926</v>
      </c>
      <c r="Q18" s="122">
        <v>148967</v>
      </c>
      <c r="R18" s="134"/>
    </row>
    <row r="19" spans="2:18" ht="21" customHeight="1" x14ac:dyDescent="0.3">
      <c r="B19" s="118" t="s">
        <v>27</v>
      </c>
      <c r="C19" s="69">
        <v>0</v>
      </c>
      <c r="D19" s="69">
        <v>4890</v>
      </c>
      <c r="E19" s="69">
        <v>0</v>
      </c>
      <c r="F19" s="69">
        <v>48553</v>
      </c>
      <c r="G19" s="69">
        <v>1978</v>
      </c>
      <c r="H19" s="69">
        <v>159</v>
      </c>
      <c r="I19" s="69">
        <v>0</v>
      </c>
      <c r="J19" s="69">
        <v>0</v>
      </c>
      <c r="K19" s="69">
        <v>0</v>
      </c>
      <c r="L19" s="69">
        <v>3458</v>
      </c>
      <c r="M19" s="69">
        <v>577</v>
      </c>
      <c r="N19" s="69">
        <v>298128</v>
      </c>
      <c r="O19" s="69">
        <v>0</v>
      </c>
      <c r="P19" s="69">
        <v>66029</v>
      </c>
      <c r="Q19" s="122">
        <v>423773</v>
      </c>
      <c r="R19" s="134"/>
    </row>
    <row r="20" spans="2:18" ht="21" customHeight="1" x14ac:dyDescent="0.3">
      <c r="B20" s="118" t="s">
        <v>28</v>
      </c>
      <c r="C20" s="69">
        <v>0</v>
      </c>
      <c r="D20" s="69">
        <v>2230</v>
      </c>
      <c r="E20" s="69">
        <v>105</v>
      </c>
      <c r="F20" s="69">
        <v>8642</v>
      </c>
      <c r="G20" s="69">
        <v>138</v>
      </c>
      <c r="H20" s="69">
        <v>0</v>
      </c>
      <c r="I20" s="69">
        <v>0</v>
      </c>
      <c r="J20" s="69">
        <v>0</v>
      </c>
      <c r="K20" s="69">
        <v>0</v>
      </c>
      <c r="L20" s="69">
        <v>3514</v>
      </c>
      <c r="M20" s="69">
        <v>0</v>
      </c>
      <c r="N20" s="69">
        <v>0</v>
      </c>
      <c r="O20" s="69">
        <v>0</v>
      </c>
      <c r="P20" s="69">
        <v>62193</v>
      </c>
      <c r="Q20" s="122">
        <v>76823</v>
      </c>
      <c r="R20" s="134"/>
    </row>
    <row r="21" spans="2:18" ht="21" customHeight="1" x14ac:dyDescent="0.3">
      <c r="B21" s="118" t="s">
        <v>29</v>
      </c>
      <c r="C21" s="69">
        <v>0</v>
      </c>
      <c r="D21" s="69">
        <v>22223</v>
      </c>
      <c r="E21" s="69">
        <v>0</v>
      </c>
      <c r="F21" s="69">
        <v>36139</v>
      </c>
      <c r="G21" s="69">
        <v>1215</v>
      </c>
      <c r="H21" s="69">
        <v>679</v>
      </c>
      <c r="I21" s="69">
        <v>0</v>
      </c>
      <c r="J21" s="69">
        <v>0</v>
      </c>
      <c r="K21" s="69">
        <v>0</v>
      </c>
      <c r="L21" s="69">
        <v>792</v>
      </c>
      <c r="M21" s="69">
        <v>65</v>
      </c>
      <c r="N21" s="69">
        <v>1000</v>
      </c>
      <c r="O21" s="69">
        <v>0</v>
      </c>
      <c r="P21" s="69">
        <v>0</v>
      </c>
      <c r="Q21" s="122">
        <v>62112</v>
      </c>
      <c r="R21" s="134"/>
    </row>
    <row r="22" spans="2:18" ht="21" customHeight="1" x14ac:dyDescent="0.3">
      <c r="B22" s="118" t="s">
        <v>30</v>
      </c>
      <c r="C22" s="69">
        <v>0</v>
      </c>
      <c r="D22" s="69">
        <v>6337</v>
      </c>
      <c r="E22" s="69">
        <v>0</v>
      </c>
      <c r="F22" s="69">
        <v>9874</v>
      </c>
      <c r="G22" s="69">
        <v>3933</v>
      </c>
      <c r="H22" s="69">
        <v>874</v>
      </c>
      <c r="I22" s="69">
        <v>0</v>
      </c>
      <c r="J22" s="69">
        <v>0</v>
      </c>
      <c r="K22" s="69">
        <v>0</v>
      </c>
      <c r="L22" s="69">
        <v>0</v>
      </c>
      <c r="M22" s="69">
        <v>946</v>
      </c>
      <c r="N22" s="69">
        <v>0</v>
      </c>
      <c r="O22" s="69">
        <v>0</v>
      </c>
      <c r="P22" s="69">
        <v>651</v>
      </c>
      <c r="Q22" s="122">
        <v>22616</v>
      </c>
      <c r="R22" s="134"/>
    </row>
    <row r="23" spans="2:18" ht="21"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22">
        <v>0</v>
      </c>
      <c r="R23" s="134"/>
    </row>
    <row r="24" spans="2:18" ht="21" customHeight="1" x14ac:dyDescent="0.3">
      <c r="B24" s="118" t="s">
        <v>260</v>
      </c>
      <c r="C24" s="69">
        <v>0</v>
      </c>
      <c r="D24" s="69">
        <v>0</v>
      </c>
      <c r="E24" s="69">
        <v>0</v>
      </c>
      <c r="F24" s="69">
        <v>-3936</v>
      </c>
      <c r="G24" s="69">
        <v>0</v>
      </c>
      <c r="H24" s="69">
        <v>225</v>
      </c>
      <c r="I24" s="69">
        <v>-4</v>
      </c>
      <c r="J24" s="69">
        <v>0</v>
      </c>
      <c r="K24" s="69">
        <v>0</v>
      </c>
      <c r="L24" s="69">
        <v>0</v>
      </c>
      <c r="M24" s="69">
        <v>0</v>
      </c>
      <c r="N24" s="69">
        <v>0</v>
      </c>
      <c r="O24" s="69">
        <v>0</v>
      </c>
      <c r="P24" s="69">
        <v>5695</v>
      </c>
      <c r="Q24" s="122">
        <v>1981</v>
      </c>
      <c r="R24" s="134"/>
    </row>
    <row r="25" spans="2:18" ht="21" customHeight="1" x14ac:dyDescent="0.3">
      <c r="B25" s="118" t="s">
        <v>259</v>
      </c>
      <c r="C25" s="69">
        <v>0</v>
      </c>
      <c r="D25" s="69">
        <v>0</v>
      </c>
      <c r="E25" s="69">
        <v>0</v>
      </c>
      <c r="F25" s="69">
        <v>0</v>
      </c>
      <c r="G25" s="69">
        <v>0</v>
      </c>
      <c r="H25" s="69">
        <v>0</v>
      </c>
      <c r="I25" s="69">
        <v>0</v>
      </c>
      <c r="J25" s="69">
        <v>0</v>
      </c>
      <c r="K25" s="69">
        <v>0</v>
      </c>
      <c r="L25" s="69">
        <v>0</v>
      </c>
      <c r="M25" s="69">
        <v>0</v>
      </c>
      <c r="N25" s="69">
        <v>0</v>
      </c>
      <c r="O25" s="69">
        <v>10495</v>
      </c>
      <c r="P25" s="69">
        <v>0</v>
      </c>
      <c r="Q25" s="122">
        <v>10495</v>
      </c>
      <c r="R25" s="134"/>
    </row>
    <row r="26" spans="2:18" ht="21" customHeight="1" x14ac:dyDescent="0.3">
      <c r="B26" s="118" t="s">
        <v>33</v>
      </c>
      <c r="C26" s="69">
        <v>0</v>
      </c>
      <c r="D26" s="69">
        <v>13843</v>
      </c>
      <c r="E26" s="69">
        <v>0</v>
      </c>
      <c r="F26" s="69">
        <v>41543</v>
      </c>
      <c r="G26" s="69">
        <v>1176</v>
      </c>
      <c r="H26" s="69">
        <v>543</v>
      </c>
      <c r="I26" s="69">
        <v>1096</v>
      </c>
      <c r="J26" s="69">
        <v>267</v>
      </c>
      <c r="K26" s="69">
        <v>0</v>
      </c>
      <c r="L26" s="69">
        <v>293</v>
      </c>
      <c r="M26" s="69">
        <v>1827</v>
      </c>
      <c r="N26" s="69">
        <v>1349</v>
      </c>
      <c r="O26" s="69">
        <v>0</v>
      </c>
      <c r="P26" s="69">
        <v>907</v>
      </c>
      <c r="Q26" s="122">
        <v>62843</v>
      </c>
      <c r="R26" s="134"/>
    </row>
    <row r="27" spans="2:18" ht="21" customHeight="1" x14ac:dyDescent="0.3">
      <c r="B27" s="118" t="s">
        <v>34</v>
      </c>
      <c r="C27" s="69">
        <v>0</v>
      </c>
      <c r="D27" s="69">
        <v>372</v>
      </c>
      <c r="E27" s="69">
        <v>0</v>
      </c>
      <c r="F27" s="69">
        <v>3350</v>
      </c>
      <c r="G27" s="69">
        <v>2647</v>
      </c>
      <c r="H27" s="69">
        <v>484</v>
      </c>
      <c r="I27" s="69">
        <v>0</v>
      </c>
      <c r="J27" s="69">
        <v>0</v>
      </c>
      <c r="K27" s="69">
        <v>0</v>
      </c>
      <c r="L27" s="69">
        <v>813</v>
      </c>
      <c r="M27" s="69">
        <v>0</v>
      </c>
      <c r="N27" s="69">
        <v>0</v>
      </c>
      <c r="O27" s="69">
        <v>0</v>
      </c>
      <c r="P27" s="69">
        <v>760</v>
      </c>
      <c r="Q27" s="122">
        <v>8425</v>
      </c>
      <c r="R27" s="134"/>
    </row>
    <row r="28" spans="2:18" ht="21" customHeight="1" x14ac:dyDescent="0.3">
      <c r="B28" s="118" t="s">
        <v>35</v>
      </c>
      <c r="C28" s="69">
        <v>0</v>
      </c>
      <c r="D28" s="69">
        <v>13</v>
      </c>
      <c r="E28" s="69">
        <v>0</v>
      </c>
      <c r="F28" s="69">
        <v>2489</v>
      </c>
      <c r="G28" s="69">
        <v>29</v>
      </c>
      <c r="H28" s="69">
        <v>0</v>
      </c>
      <c r="I28" s="69">
        <v>0</v>
      </c>
      <c r="J28" s="69">
        <v>0</v>
      </c>
      <c r="K28" s="69">
        <v>0</v>
      </c>
      <c r="L28" s="69">
        <v>3514</v>
      </c>
      <c r="M28" s="69">
        <v>0</v>
      </c>
      <c r="N28" s="69">
        <v>0</v>
      </c>
      <c r="O28" s="69">
        <v>0</v>
      </c>
      <c r="P28" s="69">
        <v>0</v>
      </c>
      <c r="Q28" s="122">
        <v>6045</v>
      </c>
      <c r="R28" s="134"/>
    </row>
    <row r="29" spans="2:18" ht="21" customHeight="1" x14ac:dyDescent="0.3">
      <c r="B29" s="118" t="s">
        <v>36</v>
      </c>
      <c r="C29" s="69">
        <v>0</v>
      </c>
      <c r="D29" s="69">
        <v>29500</v>
      </c>
      <c r="E29" s="69">
        <v>0</v>
      </c>
      <c r="F29" s="69">
        <v>131186</v>
      </c>
      <c r="G29" s="69">
        <v>2177</v>
      </c>
      <c r="H29" s="69">
        <v>2307</v>
      </c>
      <c r="I29" s="69">
        <v>4761</v>
      </c>
      <c r="J29" s="69">
        <v>2214</v>
      </c>
      <c r="K29" s="69">
        <v>0</v>
      </c>
      <c r="L29" s="69">
        <v>4374</v>
      </c>
      <c r="M29" s="69">
        <v>180</v>
      </c>
      <c r="N29" s="69">
        <v>979</v>
      </c>
      <c r="O29" s="69">
        <v>0</v>
      </c>
      <c r="P29" s="69">
        <v>403</v>
      </c>
      <c r="Q29" s="122">
        <v>178081</v>
      </c>
      <c r="R29" s="134"/>
    </row>
    <row r="30" spans="2:18" ht="21" customHeight="1" x14ac:dyDescent="0.3">
      <c r="B30" s="118" t="s">
        <v>192</v>
      </c>
      <c r="C30" s="69">
        <v>0</v>
      </c>
      <c r="D30" s="69">
        <v>1718</v>
      </c>
      <c r="E30" s="69">
        <v>0</v>
      </c>
      <c r="F30" s="69">
        <v>2252</v>
      </c>
      <c r="G30" s="69">
        <v>260</v>
      </c>
      <c r="H30" s="69">
        <v>227</v>
      </c>
      <c r="I30" s="69">
        <v>0</v>
      </c>
      <c r="J30" s="69">
        <v>0</v>
      </c>
      <c r="K30" s="69">
        <v>0</v>
      </c>
      <c r="L30" s="69">
        <v>0</v>
      </c>
      <c r="M30" s="69">
        <v>0</v>
      </c>
      <c r="N30" s="69">
        <v>0</v>
      </c>
      <c r="O30" s="69">
        <v>0</v>
      </c>
      <c r="P30" s="69">
        <v>446</v>
      </c>
      <c r="Q30" s="122">
        <v>4903</v>
      </c>
      <c r="R30" s="134"/>
    </row>
    <row r="31" spans="2:18" ht="21" customHeight="1" x14ac:dyDescent="0.3">
      <c r="B31" s="118" t="s">
        <v>193</v>
      </c>
      <c r="C31" s="69">
        <v>0</v>
      </c>
      <c r="D31" s="69">
        <v>-7756</v>
      </c>
      <c r="E31" s="69">
        <v>0</v>
      </c>
      <c r="F31" s="69">
        <v>-105</v>
      </c>
      <c r="G31" s="69">
        <v>23795</v>
      </c>
      <c r="H31" s="69">
        <v>0</v>
      </c>
      <c r="I31" s="69">
        <v>-338</v>
      </c>
      <c r="J31" s="69">
        <v>-5561</v>
      </c>
      <c r="K31" s="69">
        <v>0</v>
      </c>
      <c r="L31" s="69">
        <v>-683</v>
      </c>
      <c r="M31" s="69">
        <v>-321</v>
      </c>
      <c r="N31" s="69">
        <v>0</v>
      </c>
      <c r="O31" s="69">
        <v>0</v>
      </c>
      <c r="P31" s="69">
        <v>542</v>
      </c>
      <c r="Q31" s="122">
        <v>9574</v>
      </c>
      <c r="R31" s="134"/>
    </row>
    <row r="32" spans="2:18" ht="21" customHeight="1" x14ac:dyDescent="0.3">
      <c r="B32" s="118" t="s">
        <v>37</v>
      </c>
      <c r="C32" s="69">
        <v>0</v>
      </c>
      <c r="D32" s="69">
        <v>495</v>
      </c>
      <c r="E32" s="69">
        <v>0</v>
      </c>
      <c r="F32" s="69">
        <v>69</v>
      </c>
      <c r="G32" s="69">
        <v>0</v>
      </c>
      <c r="H32" s="69">
        <v>0</v>
      </c>
      <c r="I32" s="69">
        <v>95</v>
      </c>
      <c r="J32" s="69">
        <v>0</v>
      </c>
      <c r="K32" s="69">
        <v>0</v>
      </c>
      <c r="L32" s="69">
        <v>0</v>
      </c>
      <c r="M32" s="69">
        <v>67</v>
      </c>
      <c r="N32" s="69">
        <v>0</v>
      </c>
      <c r="O32" s="69">
        <v>0</v>
      </c>
      <c r="P32" s="69">
        <v>3229</v>
      </c>
      <c r="Q32" s="122">
        <v>3955</v>
      </c>
      <c r="R32" s="134"/>
    </row>
    <row r="33" spans="2:18" ht="21" customHeight="1" x14ac:dyDescent="0.3">
      <c r="B33" s="118" t="s">
        <v>139</v>
      </c>
      <c r="C33" s="69">
        <v>0</v>
      </c>
      <c r="D33" s="69">
        <v>0</v>
      </c>
      <c r="E33" s="69">
        <v>0</v>
      </c>
      <c r="F33" s="69">
        <v>0</v>
      </c>
      <c r="G33" s="69">
        <v>0</v>
      </c>
      <c r="H33" s="69">
        <v>0</v>
      </c>
      <c r="I33" s="69">
        <v>0</v>
      </c>
      <c r="J33" s="69">
        <v>0</v>
      </c>
      <c r="K33" s="69">
        <v>0</v>
      </c>
      <c r="L33" s="69">
        <v>0</v>
      </c>
      <c r="M33" s="69">
        <v>0</v>
      </c>
      <c r="N33" s="69">
        <v>0</v>
      </c>
      <c r="O33" s="69">
        <v>0</v>
      </c>
      <c r="P33" s="69">
        <v>0</v>
      </c>
      <c r="Q33" s="122">
        <v>0</v>
      </c>
      <c r="R33" s="134"/>
    </row>
    <row r="34" spans="2:18" ht="21" customHeight="1" x14ac:dyDescent="0.3">
      <c r="B34" s="118" t="s">
        <v>211</v>
      </c>
      <c r="C34" s="69">
        <v>0</v>
      </c>
      <c r="D34" s="69">
        <v>5210</v>
      </c>
      <c r="E34" s="69">
        <v>0</v>
      </c>
      <c r="F34" s="69">
        <v>9017</v>
      </c>
      <c r="G34" s="69">
        <v>699</v>
      </c>
      <c r="H34" s="69">
        <v>855</v>
      </c>
      <c r="I34" s="69">
        <v>0</v>
      </c>
      <c r="J34" s="69">
        <v>0</v>
      </c>
      <c r="K34" s="69">
        <v>0</v>
      </c>
      <c r="L34" s="69">
        <v>0</v>
      </c>
      <c r="M34" s="69">
        <v>0</v>
      </c>
      <c r="N34" s="69">
        <v>527</v>
      </c>
      <c r="O34" s="69">
        <v>0</v>
      </c>
      <c r="P34" s="69">
        <v>0</v>
      </c>
      <c r="Q34" s="122">
        <v>16308</v>
      </c>
      <c r="R34" s="134"/>
    </row>
    <row r="35" spans="2:18" ht="21" customHeight="1" x14ac:dyDescent="0.3">
      <c r="B35" s="118" t="s">
        <v>140</v>
      </c>
      <c r="C35" s="69">
        <v>0</v>
      </c>
      <c r="D35" s="69">
        <v>0</v>
      </c>
      <c r="E35" s="69">
        <v>0</v>
      </c>
      <c r="F35" s="69">
        <v>0</v>
      </c>
      <c r="G35" s="69">
        <v>0</v>
      </c>
      <c r="H35" s="69">
        <v>0</v>
      </c>
      <c r="I35" s="69">
        <v>0</v>
      </c>
      <c r="J35" s="69">
        <v>0</v>
      </c>
      <c r="K35" s="69">
        <v>0</v>
      </c>
      <c r="L35" s="69">
        <v>0</v>
      </c>
      <c r="M35" s="69">
        <v>0</v>
      </c>
      <c r="N35" s="69">
        <v>0</v>
      </c>
      <c r="O35" s="69">
        <v>0</v>
      </c>
      <c r="P35" s="69">
        <v>0</v>
      </c>
      <c r="Q35" s="122">
        <v>0</v>
      </c>
      <c r="R35" s="134"/>
    </row>
    <row r="36" spans="2:18" ht="21" customHeight="1" x14ac:dyDescent="0.3">
      <c r="B36" s="118" t="s">
        <v>141</v>
      </c>
      <c r="C36" s="69">
        <v>0</v>
      </c>
      <c r="D36" s="69">
        <v>4633</v>
      </c>
      <c r="E36" s="69">
        <v>0</v>
      </c>
      <c r="F36" s="69">
        <v>9361</v>
      </c>
      <c r="G36" s="69">
        <v>17</v>
      </c>
      <c r="H36" s="69">
        <v>110</v>
      </c>
      <c r="I36" s="69">
        <v>0</v>
      </c>
      <c r="J36" s="69">
        <v>0</v>
      </c>
      <c r="K36" s="69">
        <v>0</v>
      </c>
      <c r="L36" s="69">
        <v>4436</v>
      </c>
      <c r="M36" s="69">
        <v>105</v>
      </c>
      <c r="N36" s="69">
        <v>0</v>
      </c>
      <c r="O36" s="69">
        <v>0</v>
      </c>
      <c r="P36" s="69">
        <v>0</v>
      </c>
      <c r="Q36" s="122">
        <v>18662</v>
      </c>
      <c r="R36" s="134"/>
    </row>
    <row r="37" spans="2:18" ht="21" customHeight="1" x14ac:dyDescent="0.3">
      <c r="B37" s="118" t="s">
        <v>212</v>
      </c>
      <c r="C37" s="69">
        <v>0</v>
      </c>
      <c r="D37" s="69">
        <v>0</v>
      </c>
      <c r="E37" s="69">
        <v>0</v>
      </c>
      <c r="F37" s="69">
        <v>0</v>
      </c>
      <c r="G37" s="69">
        <v>0</v>
      </c>
      <c r="H37" s="69">
        <v>0</v>
      </c>
      <c r="I37" s="69">
        <v>0</v>
      </c>
      <c r="J37" s="69">
        <v>0</v>
      </c>
      <c r="K37" s="69">
        <v>0</v>
      </c>
      <c r="L37" s="69">
        <v>0</v>
      </c>
      <c r="M37" s="69">
        <v>0</v>
      </c>
      <c r="N37" s="69">
        <v>0</v>
      </c>
      <c r="O37" s="69">
        <v>0</v>
      </c>
      <c r="P37" s="69">
        <v>0</v>
      </c>
      <c r="Q37" s="122">
        <v>0</v>
      </c>
      <c r="R37" s="134"/>
    </row>
    <row r="38" spans="2:18" ht="21"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22">
        <v>0</v>
      </c>
      <c r="R38" s="134"/>
    </row>
    <row r="39" spans="2:18" ht="21" customHeight="1" x14ac:dyDescent="0.3">
      <c r="B39" s="118" t="s">
        <v>39</v>
      </c>
      <c r="C39" s="69">
        <v>0</v>
      </c>
      <c r="D39" s="69">
        <v>658</v>
      </c>
      <c r="E39" s="69">
        <v>409</v>
      </c>
      <c r="F39" s="69">
        <v>5458</v>
      </c>
      <c r="G39" s="69">
        <v>157</v>
      </c>
      <c r="H39" s="69">
        <v>0</v>
      </c>
      <c r="I39" s="69">
        <v>97</v>
      </c>
      <c r="J39" s="69">
        <v>0</v>
      </c>
      <c r="K39" s="69">
        <v>0</v>
      </c>
      <c r="L39" s="69">
        <v>1171</v>
      </c>
      <c r="M39" s="69">
        <v>549</v>
      </c>
      <c r="N39" s="69">
        <v>0</v>
      </c>
      <c r="O39" s="69">
        <v>0</v>
      </c>
      <c r="P39" s="69">
        <v>0</v>
      </c>
      <c r="Q39" s="122">
        <v>8498</v>
      </c>
      <c r="R39" s="134"/>
    </row>
    <row r="40" spans="2:18" ht="21" customHeight="1" x14ac:dyDescent="0.3">
      <c r="B40" s="118" t="s">
        <v>40</v>
      </c>
      <c r="C40" s="69">
        <v>0</v>
      </c>
      <c r="D40" s="69">
        <v>0</v>
      </c>
      <c r="E40" s="69">
        <v>0</v>
      </c>
      <c r="F40" s="69">
        <v>0</v>
      </c>
      <c r="G40" s="69">
        <v>0</v>
      </c>
      <c r="H40" s="69">
        <v>0</v>
      </c>
      <c r="I40" s="69">
        <v>0</v>
      </c>
      <c r="J40" s="69">
        <v>0</v>
      </c>
      <c r="K40" s="69">
        <v>0</v>
      </c>
      <c r="L40" s="69">
        <v>0</v>
      </c>
      <c r="M40" s="69">
        <v>0</v>
      </c>
      <c r="N40" s="69">
        <v>0</v>
      </c>
      <c r="O40" s="69">
        <v>0</v>
      </c>
      <c r="P40" s="69">
        <v>0</v>
      </c>
      <c r="Q40" s="122">
        <v>0</v>
      </c>
      <c r="R40" s="134"/>
    </row>
    <row r="41" spans="2:18" ht="21" customHeight="1" x14ac:dyDescent="0.3">
      <c r="B41" s="118" t="s">
        <v>41</v>
      </c>
      <c r="C41" s="69">
        <v>0</v>
      </c>
      <c r="D41" s="69">
        <v>4888</v>
      </c>
      <c r="E41" s="69">
        <v>0</v>
      </c>
      <c r="F41" s="69">
        <v>11337</v>
      </c>
      <c r="G41" s="69">
        <v>20906</v>
      </c>
      <c r="H41" s="69">
        <v>10899</v>
      </c>
      <c r="I41" s="69">
        <v>0</v>
      </c>
      <c r="J41" s="69">
        <v>0</v>
      </c>
      <c r="K41" s="69">
        <v>0</v>
      </c>
      <c r="L41" s="69">
        <v>1823</v>
      </c>
      <c r="M41" s="69">
        <v>19</v>
      </c>
      <c r="N41" s="69">
        <v>2009</v>
      </c>
      <c r="O41" s="69">
        <v>0</v>
      </c>
      <c r="P41" s="69">
        <v>35</v>
      </c>
      <c r="Q41" s="122">
        <v>51917</v>
      </c>
      <c r="R41" s="134"/>
    </row>
    <row r="42" spans="2:18" ht="21" customHeight="1" x14ac:dyDescent="0.3">
      <c r="B42" s="118" t="s">
        <v>42</v>
      </c>
      <c r="C42" s="69">
        <v>0</v>
      </c>
      <c r="D42" s="69">
        <v>37</v>
      </c>
      <c r="E42" s="69">
        <v>0</v>
      </c>
      <c r="F42" s="69">
        <v>0</v>
      </c>
      <c r="G42" s="69">
        <v>0</v>
      </c>
      <c r="H42" s="69">
        <v>0</v>
      </c>
      <c r="I42" s="69">
        <v>0</v>
      </c>
      <c r="J42" s="69">
        <v>0</v>
      </c>
      <c r="K42" s="69">
        <v>0</v>
      </c>
      <c r="L42" s="69">
        <v>488</v>
      </c>
      <c r="M42" s="69">
        <v>0</v>
      </c>
      <c r="N42" s="69">
        <v>0</v>
      </c>
      <c r="O42" s="69">
        <v>0</v>
      </c>
      <c r="P42" s="69">
        <v>0</v>
      </c>
      <c r="Q42" s="122">
        <v>525</v>
      </c>
      <c r="R42" s="134"/>
    </row>
    <row r="43" spans="2:18" ht="21" customHeight="1" x14ac:dyDescent="0.3">
      <c r="B43" s="118" t="s">
        <v>43</v>
      </c>
      <c r="C43" s="69">
        <v>0</v>
      </c>
      <c r="D43" s="69">
        <v>11678</v>
      </c>
      <c r="E43" s="69">
        <v>0</v>
      </c>
      <c r="F43" s="69">
        <v>112824</v>
      </c>
      <c r="G43" s="69">
        <v>1214</v>
      </c>
      <c r="H43" s="69">
        <v>760</v>
      </c>
      <c r="I43" s="69">
        <v>0</v>
      </c>
      <c r="J43" s="69">
        <v>0</v>
      </c>
      <c r="K43" s="69">
        <v>0</v>
      </c>
      <c r="L43" s="69">
        <v>3514</v>
      </c>
      <c r="M43" s="69">
        <v>992</v>
      </c>
      <c r="N43" s="69">
        <v>3751</v>
      </c>
      <c r="O43" s="69">
        <v>0</v>
      </c>
      <c r="P43" s="69">
        <v>28435</v>
      </c>
      <c r="Q43" s="122">
        <v>163170</v>
      </c>
      <c r="R43" s="134"/>
    </row>
    <row r="44" spans="2:18" ht="21"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22">
        <v>0</v>
      </c>
      <c r="R44" s="134"/>
    </row>
    <row r="45" spans="2:18" ht="21" customHeight="1" x14ac:dyDescent="0.3">
      <c r="B45" s="120" t="s">
        <v>45</v>
      </c>
      <c r="C45" s="121">
        <f>SUM(C7:C44)</f>
        <v>2117</v>
      </c>
      <c r="D45" s="121">
        <f t="shared" ref="D45:P45" si="0">SUM(D7:D44)</f>
        <v>168286</v>
      </c>
      <c r="E45" s="121">
        <f t="shared" si="0"/>
        <v>514</v>
      </c>
      <c r="F45" s="121">
        <f t="shared" si="0"/>
        <v>651218</v>
      </c>
      <c r="G45" s="121">
        <f t="shared" si="0"/>
        <v>99247</v>
      </c>
      <c r="H45" s="121">
        <f t="shared" si="0"/>
        <v>117568</v>
      </c>
      <c r="I45" s="121">
        <f t="shared" si="0"/>
        <v>5707</v>
      </c>
      <c r="J45" s="121">
        <f t="shared" si="0"/>
        <v>20897</v>
      </c>
      <c r="K45" s="121">
        <f t="shared" si="0"/>
        <v>0</v>
      </c>
      <c r="L45" s="121">
        <f t="shared" si="0"/>
        <v>99694</v>
      </c>
      <c r="M45" s="121">
        <f t="shared" si="0"/>
        <v>35785</v>
      </c>
      <c r="N45" s="121">
        <f t="shared" si="0"/>
        <v>354866</v>
      </c>
      <c r="O45" s="121">
        <f t="shared" si="0"/>
        <v>10495</v>
      </c>
      <c r="P45" s="121">
        <f t="shared" si="0"/>
        <v>216354</v>
      </c>
      <c r="Q45" s="121">
        <f>SUM(Q7:Q44)</f>
        <v>1782755</v>
      </c>
      <c r="R45" s="134"/>
    </row>
    <row r="46" spans="2:18" ht="21" customHeight="1" x14ac:dyDescent="0.3">
      <c r="B46" s="288" t="s">
        <v>46</v>
      </c>
      <c r="C46" s="288"/>
      <c r="D46" s="288"/>
      <c r="E46" s="288"/>
      <c r="F46" s="288"/>
      <c r="G46" s="288"/>
      <c r="H46" s="288"/>
      <c r="I46" s="288"/>
      <c r="J46" s="288"/>
      <c r="K46" s="288"/>
      <c r="L46" s="288"/>
      <c r="M46" s="288"/>
      <c r="N46" s="288"/>
      <c r="O46" s="288"/>
      <c r="P46" s="288"/>
      <c r="Q46" s="288"/>
      <c r="R46" s="135"/>
    </row>
    <row r="47" spans="2:18" ht="21" customHeight="1" x14ac:dyDescent="0.3">
      <c r="B47" s="118" t="s">
        <v>47</v>
      </c>
      <c r="C47" s="69">
        <v>55322</v>
      </c>
      <c r="D47" s="69">
        <v>327860</v>
      </c>
      <c r="E47" s="69">
        <v>16110</v>
      </c>
      <c r="F47" s="69">
        <v>1334966</v>
      </c>
      <c r="G47" s="69">
        <v>73571</v>
      </c>
      <c r="H47" s="69">
        <v>115611</v>
      </c>
      <c r="I47" s="69">
        <v>0</v>
      </c>
      <c r="J47" s="69">
        <v>117143</v>
      </c>
      <c r="K47" s="69">
        <v>0</v>
      </c>
      <c r="L47" s="69">
        <v>0</v>
      </c>
      <c r="M47" s="69">
        <v>0</v>
      </c>
      <c r="N47" s="69">
        <v>363136</v>
      </c>
      <c r="O47" s="69">
        <v>832643</v>
      </c>
      <c r="P47" s="69">
        <v>249149</v>
      </c>
      <c r="Q47" s="122">
        <v>3485512</v>
      </c>
      <c r="R47" s="134"/>
    </row>
    <row r="48" spans="2:18" ht="21" customHeight="1" x14ac:dyDescent="0.3">
      <c r="B48" s="118" t="s">
        <v>64</v>
      </c>
      <c r="C48" s="69">
        <v>28136</v>
      </c>
      <c r="D48" s="69">
        <v>248013</v>
      </c>
      <c r="E48" s="69">
        <v>0</v>
      </c>
      <c r="F48" s="69">
        <v>1236742</v>
      </c>
      <c r="G48" s="69">
        <v>13516</v>
      </c>
      <c r="H48" s="69">
        <v>217990</v>
      </c>
      <c r="I48" s="69">
        <v>0</v>
      </c>
      <c r="J48" s="69">
        <v>210443</v>
      </c>
      <c r="K48" s="69">
        <v>0</v>
      </c>
      <c r="L48" s="69">
        <v>44902</v>
      </c>
      <c r="M48" s="69">
        <v>0</v>
      </c>
      <c r="N48" s="69">
        <v>0</v>
      </c>
      <c r="O48" s="69">
        <v>555937</v>
      </c>
      <c r="P48" s="69">
        <v>310643</v>
      </c>
      <c r="Q48" s="122">
        <v>2866323</v>
      </c>
      <c r="R48" s="134"/>
    </row>
    <row r="49" spans="2:19" ht="21" customHeight="1" x14ac:dyDescent="0.3">
      <c r="B49" s="7" t="s">
        <v>250</v>
      </c>
      <c r="C49" s="69">
        <v>5320</v>
      </c>
      <c r="D49" s="69">
        <v>91806</v>
      </c>
      <c r="E49" s="69">
        <v>44032</v>
      </c>
      <c r="F49" s="69">
        <v>322903</v>
      </c>
      <c r="G49" s="69">
        <v>16380</v>
      </c>
      <c r="H49" s="69">
        <v>33153</v>
      </c>
      <c r="I49" s="69">
        <v>23184</v>
      </c>
      <c r="J49" s="69">
        <v>25117</v>
      </c>
      <c r="K49" s="69">
        <v>0</v>
      </c>
      <c r="L49" s="69">
        <v>16267</v>
      </c>
      <c r="M49" s="69">
        <v>32726</v>
      </c>
      <c r="N49" s="69">
        <v>1818</v>
      </c>
      <c r="O49" s="69">
        <v>138215</v>
      </c>
      <c r="P49" s="69">
        <v>67657</v>
      </c>
      <c r="Q49" s="122">
        <v>818578</v>
      </c>
      <c r="R49" s="134"/>
    </row>
    <row r="50" spans="2:19" ht="21" customHeight="1" x14ac:dyDescent="0.3">
      <c r="B50" s="118" t="s">
        <v>48</v>
      </c>
      <c r="C50" s="69">
        <v>64092</v>
      </c>
      <c r="D50" s="69">
        <v>1028951</v>
      </c>
      <c r="E50" s="69">
        <v>3596477</v>
      </c>
      <c r="F50" s="69">
        <v>434980</v>
      </c>
      <c r="G50" s="69">
        <v>143774</v>
      </c>
      <c r="H50" s="69">
        <v>637602</v>
      </c>
      <c r="I50" s="69">
        <v>93463</v>
      </c>
      <c r="J50" s="69">
        <v>596228</v>
      </c>
      <c r="K50" s="69">
        <v>0</v>
      </c>
      <c r="L50" s="69">
        <v>287647</v>
      </c>
      <c r="M50" s="69">
        <v>35543</v>
      </c>
      <c r="N50" s="69">
        <v>10489</v>
      </c>
      <c r="O50" s="69">
        <v>3138033</v>
      </c>
      <c r="P50" s="69">
        <v>5130464</v>
      </c>
      <c r="Q50" s="122">
        <v>15197744</v>
      </c>
      <c r="R50" s="134"/>
    </row>
    <row r="51" spans="2:19" ht="21" customHeight="1" x14ac:dyDescent="0.3">
      <c r="B51" s="118" t="s">
        <v>251</v>
      </c>
      <c r="C51" s="69">
        <v>8560</v>
      </c>
      <c r="D51" s="69">
        <v>80038</v>
      </c>
      <c r="E51" s="69">
        <v>1656</v>
      </c>
      <c r="F51" s="69">
        <v>339228</v>
      </c>
      <c r="G51" s="69">
        <v>92809</v>
      </c>
      <c r="H51" s="69">
        <v>67625</v>
      </c>
      <c r="I51" s="69">
        <v>6128</v>
      </c>
      <c r="J51" s="69">
        <v>4453</v>
      </c>
      <c r="K51" s="69">
        <v>0</v>
      </c>
      <c r="L51" s="69">
        <v>24669</v>
      </c>
      <c r="M51" s="69">
        <v>7511</v>
      </c>
      <c r="N51" s="69">
        <v>10530</v>
      </c>
      <c r="O51" s="69">
        <v>4173</v>
      </c>
      <c r="P51" s="69">
        <v>73070</v>
      </c>
      <c r="Q51" s="122">
        <v>720449</v>
      </c>
      <c r="R51" s="134"/>
    </row>
    <row r="52" spans="2:19" ht="21" customHeight="1" x14ac:dyDescent="0.3">
      <c r="B52" s="120" t="s">
        <v>45</v>
      </c>
      <c r="C52" s="121">
        <f t="shared" ref="C52:Q52" si="1">SUM(C47:C51)</f>
        <v>161430</v>
      </c>
      <c r="D52" s="121">
        <f t="shared" si="1"/>
        <v>1776668</v>
      </c>
      <c r="E52" s="121">
        <f t="shared" si="1"/>
        <v>3658275</v>
      </c>
      <c r="F52" s="121">
        <f t="shared" si="1"/>
        <v>3668819</v>
      </c>
      <c r="G52" s="121">
        <f t="shared" si="1"/>
        <v>340050</v>
      </c>
      <c r="H52" s="121">
        <f t="shared" si="1"/>
        <v>1071981</v>
      </c>
      <c r="I52" s="121">
        <f t="shared" si="1"/>
        <v>122775</v>
      </c>
      <c r="J52" s="121">
        <f t="shared" si="1"/>
        <v>953384</v>
      </c>
      <c r="K52" s="121">
        <f t="shared" si="1"/>
        <v>0</v>
      </c>
      <c r="L52" s="121">
        <f t="shared" si="1"/>
        <v>373485</v>
      </c>
      <c r="M52" s="121">
        <f t="shared" si="1"/>
        <v>75780</v>
      </c>
      <c r="N52" s="121">
        <f t="shared" si="1"/>
        <v>385973</v>
      </c>
      <c r="O52" s="121">
        <f t="shared" si="1"/>
        <v>4669001</v>
      </c>
      <c r="P52" s="121">
        <f t="shared" si="1"/>
        <v>5830983</v>
      </c>
      <c r="Q52" s="121">
        <f t="shared" si="1"/>
        <v>23088606</v>
      </c>
      <c r="R52" s="134"/>
    </row>
    <row r="53" spans="2:19" ht="20.25" customHeight="1" x14ac:dyDescent="0.3">
      <c r="B53" s="289" t="s">
        <v>50</v>
      </c>
      <c r="C53" s="289"/>
      <c r="D53" s="289"/>
      <c r="E53" s="289"/>
      <c r="F53" s="289"/>
      <c r="G53" s="289"/>
      <c r="H53" s="289"/>
      <c r="I53" s="289"/>
      <c r="J53" s="289"/>
      <c r="K53" s="289"/>
      <c r="L53" s="289"/>
      <c r="M53" s="289"/>
      <c r="N53" s="289"/>
      <c r="O53" s="289"/>
      <c r="P53" s="289"/>
      <c r="Q53" s="289"/>
      <c r="R53" s="136"/>
      <c r="S53" s="5"/>
    </row>
    <row r="54" spans="2:19" x14ac:dyDescent="0.3">
      <c r="Q54" s="5"/>
    </row>
    <row r="55" spans="2:19" x14ac:dyDescent="0.3">
      <c r="C55" s="5"/>
      <c r="D55" s="5"/>
      <c r="E55" s="5"/>
      <c r="F55" s="5"/>
      <c r="G55" s="5"/>
      <c r="H55" s="5"/>
      <c r="I55" s="5"/>
      <c r="J55" s="5"/>
      <c r="K55" s="5"/>
      <c r="L55" s="5"/>
      <c r="M55" s="5"/>
      <c r="N55" s="5"/>
      <c r="O55" s="5"/>
      <c r="P55" s="5"/>
      <c r="Q55" s="5"/>
    </row>
  </sheetData>
  <sheetProtection algorithmName="SHA-512" hashValue="ywuItoUPXBnUmygDv0Ue4O74R2Q2IVempl0Iw70b9JTuGOTG7nFd6PwBP0AbdgfKgjluVY0S6t2zqRM3AzSgQA==" saltValue="0kT7xlWqx7rAkv68vKCr9g==" spinCount="100000" sheet="1" objects="1" scenarios="1"/>
  <mergeCells count="4">
    <mergeCell ref="B4:Q4"/>
    <mergeCell ref="B6:Q6"/>
    <mergeCell ref="B46:Q46"/>
    <mergeCell ref="B53:Q53"/>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B3:S56"/>
  <sheetViews>
    <sheetView topLeftCell="B4" workbookViewId="0">
      <pane xSplit="1" ySplit="3" topLeftCell="C19" activePane="bottomRight" state="frozen"/>
      <selection activeCell="C7" sqref="C7:Q44"/>
      <selection pane="topRight" activeCell="C7" sqref="C7:Q44"/>
      <selection pane="bottomLeft" activeCell="C7" sqref="C7:Q44"/>
      <selection pane="bottomRight" activeCell="C7" sqref="C7:Q44"/>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21" customHeight="1" x14ac:dyDescent="0.3">
      <c r="B4" s="286" t="s">
        <v>310</v>
      </c>
      <c r="C4" s="286"/>
      <c r="D4" s="286"/>
      <c r="E4" s="286"/>
      <c r="F4" s="286"/>
      <c r="G4" s="286"/>
      <c r="H4" s="286"/>
      <c r="I4" s="286"/>
      <c r="J4" s="286"/>
      <c r="K4" s="286"/>
      <c r="L4" s="286"/>
      <c r="M4" s="286"/>
      <c r="N4" s="286"/>
      <c r="O4" s="286"/>
      <c r="P4" s="286"/>
      <c r="Q4" s="286"/>
      <c r="R4" s="123"/>
    </row>
    <row r="5" spans="2:18" ht="28.5" customHeight="1"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21" customHeight="1" x14ac:dyDescent="0.3">
      <c r="B6" s="287" t="s">
        <v>16</v>
      </c>
      <c r="C6" s="287"/>
      <c r="D6" s="287"/>
      <c r="E6" s="287"/>
      <c r="F6" s="287"/>
      <c r="G6" s="287"/>
      <c r="H6" s="287"/>
      <c r="I6" s="287"/>
      <c r="J6" s="287"/>
      <c r="K6" s="287"/>
      <c r="L6" s="287"/>
      <c r="M6" s="287"/>
      <c r="N6" s="287"/>
      <c r="O6" s="287"/>
      <c r="P6" s="287"/>
      <c r="Q6" s="287"/>
      <c r="R6" s="133"/>
    </row>
    <row r="7" spans="2:18" ht="18.75" customHeight="1" x14ac:dyDescent="0.3">
      <c r="B7" s="118" t="s">
        <v>17</v>
      </c>
      <c r="C7" s="69">
        <v>0</v>
      </c>
      <c r="D7" s="69">
        <v>120</v>
      </c>
      <c r="E7" s="69">
        <v>360</v>
      </c>
      <c r="F7" s="69">
        <v>125</v>
      </c>
      <c r="G7" s="69">
        <v>11479</v>
      </c>
      <c r="H7" s="69">
        <v>1174</v>
      </c>
      <c r="I7" s="69">
        <v>0</v>
      </c>
      <c r="J7" s="69">
        <v>0</v>
      </c>
      <c r="K7" s="69">
        <v>0</v>
      </c>
      <c r="L7" s="69">
        <v>27884</v>
      </c>
      <c r="M7" s="69">
        <v>3818</v>
      </c>
      <c r="N7" s="69">
        <v>66937</v>
      </c>
      <c r="O7" s="69">
        <v>3600604</v>
      </c>
      <c r="P7" s="69">
        <v>4775</v>
      </c>
      <c r="Q7" s="122">
        <v>3717275</v>
      </c>
      <c r="R7" s="134"/>
    </row>
    <row r="8" spans="2:18" ht="21" customHeight="1" x14ac:dyDescent="0.3">
      <c r="B8" s="118" t="s">
        <v>18</v>
      </c>
      <c r="C8" s="69">
        <v>0</v>
      </c>
      <c r="D8" s="69">
        <v>5022</v>
      </c>
      <c r="E8" s="69">
        <v>521</v>
      </c>
      <c r="F8" s="69">
        <v>15066</v>
      </c>
      <c r="G8" s="69">
        <v>5813</v>
      </c>
      <c r="H8" s="69">
        <v>572</v>
      </c>
      <c r="I8" s="69">
        <v>410444</v>
      </c>
      <c r="J8" s="69">
        <v>271088</v>
      </c>
      <c r="K8" s="69">
        <v>29164</v>
      </c>
      <c r="L8" s="69">
        <v>26809</v>
      </c>
      <c r="M8" s="69">
        <v>5338</v>
      </c>
      <c r="N8" s="69">
        <v>50558</v>
      </c>
      <c r="O8" s="69">
        <v>0</v>
      </c>
      <c r="P8" s="69">
        <v>62819</v>
      </c>
      <c r="Q8" s="122">
        <v>883215</v>
      </c>
      <c r="R8" s="134"/>
    </row>
    <row r="9" spans="2:18" ht="21" customHeight="1" x14ac:dyDescent="0.3">
      <c r="B9" s="118" t="s">
        <v>19</v>
      </c>
      <c r="C9" s="69">
        <v>0</v>
      </c>
      <c r="D9" s="69">
        <v>568</v>
      </c>
      <c r="E9" s="69">
        <v>26370</v>
      </c>
      <c r="F9" s="69">
        <v>109985</v>
      </c>
      <c r="G9" s="69">
        <v>172864</v>
      </c>
      <c r="H9" s="69">
        <v>5538</v>
      </c>
      <c r="I9" s="69">
        <v>195783</v>
      </c>
      <c r="J9" s="69">
        <v>47045</v>
      </c>
      <c r="K9" s="69">
        <v>0</v>
      </c>
      <c r="L9" s="69">
        <v>62370</v>
      </c>
      <c r="M9" s="69">
        <v>76825</v>
      </c>
      <c r="N9" s="69">
        <v>104421</v>
      </c>
      <c r="O9" s="69">
        <v>0</v>
      </c>
      <c r="P9" s="69">
        <v>0</v>
      </c>
      <c r="Q9" s="122">
        <v>801769</v>
      </c>
      <c r="R9" s="134"/>
    </row>
    <row r="10" spans="2:18" ht="21" customHeight="1" x14ac:dyDescent="0.3">
      <c r="B10" s="118" t="s">
        <v>142</v>
      </c>
      <c r="C10" s="69">
        <v>166</v>
      </c>
      <c r="D10" s="69">
        <v>6078</v>
      </c>
      <c r="E10" s="69">
        <v>5563</v>
      </c>
      <c r="F10" s="69">
        <v>35738</v>
      </c>
      <c r="G10" s="69">
        <v>11487</v>
      </c>
      <c r="H10" s="69">
        <v>30398</v>
      </c>
      <c r="I10" s="69">
        <v>156523</v>
      </c>
      <c r="J10" s="69">
        <v>162482</v>
      </c>
      <c r="K10" s="69">
        <v>0</v>
      </c>
      <c r="L10" s="69">
        <v>2306</v>
      </c>
      <c r="M10" s="69">
        <v>2511</v>
      </c>
      <c r="N10" s="69">
        <v>84529</v>
      </c>
      <c r="O10" s="69">
        <v>10425</v>
      </c>
      <c r="P10" s="69">
        <v>1227</v>
      </c>
      <c r="Q10" s="122">
        <v>509433</v>
      </c>
      <c r="R10" s="134"/>
    </row>
    <row r="11" spans="2:18" ht="21" customHeight="1" x14ac:dyDescent="0.3">
      <c r="B11" s="118" t="s">
        <v>20</v>
      </c>
      <c r="C11" s="69">
        <v>543</v>
      </c>
      <c r="D11" s="69">
        <v>58041</v>
      </c>
      <c r="E11" s="69">
        <v>61543</v>
      </c>
      <c r="F11" s="69">
        <v>218773</v>
      </c>
      <c r="G11" s="69">
        <v>68627</v>
      </c>
      <c r="H11" s="69">
        <v>131124</v>
      </c>
      <c r="I11" s="69">
        <v>1478549</v>
      </c>
      <c r="J11" s="69">
        <v>1308364</v>
      </c>
      <c r="K11" s="69">
        <v>0</v>
      </c>
      <c r="L11" s="69">
        <v>125322</v>
      </c>
      <c r="M11" s="69">
        <v>179848</v>
      </c>
      <c r="N11" s="69">
        <v>462490</v>
      </c>
      <c r="O11" s="69">
        <v>2120560</v>
      </c>
      <c r="P11" s="69">
        <v>152789</v>
      </c>
      <c r="Q11" s="122">
        <v>6366573</v>
      </c>
      <c r="R11" s="134"/>
    </row>
    <row r="12" spans="2:18" ht="21" customHeight="1" x14ac:dyDescent="0.3">
      <c r="B12" s="118" t="s">
        <v>137</v>
      </c>
      <c r="C12" s="69">
        <v>0</v>
      </c>
      <c r="D12" s="69">
        <v>23314</v>
      </c>
      <c r="E12" s="69">
        <v>90956</v>
      </c>
      <c r="F12" s="69">
        <v>263940</v>
      </c>
      <c r="G12" s="69">
        <v>104176</v>
      </c>
      <c r="H12" s="69">
        <v>101448</v>
      </c>
      <c r="I12" s="69">
        <v>1348254</v>
      </c>
      <c r="J12" s="69">
        <v>1016995</v>
      </c>
      <c r="K12" s="69">
        <v>0</v>
      </c>
      <c r="L12" s="69">
        <v>488510</v>
      </c>
      <c r="M12" s="69">
        <v>196846</v>
      </c>
      <c r="N12" s="69">
        <v>261671</v>
      </c>
      <c r="O12" s="69">
        <v>1781780</v>
      </c>
      <c r="P12" s="69">
        <v>1013139</v>
      </c>
      <c r="Q12" s="122">
        <v>6691030</v>
      </c>
      <c r="R12" s="134"/>
    </row>
    <row r="13" spans="2:18" ht="21" customHeight="1" x14ac:dyDescent="0.3">
      <c r="B13" s="118" t="s">
        <v>21</v>
      </c>
      <c r="C13" s="69">
        <v>0</v>
      </c>
      <c r="D13" s="69">
        <v>66164</v>
      </c>
      <c r="E13" s="69">
        <v>85376</v>
      </c>
      <c r="F13" s="69">
        <v>162940</v>
      </c>
      <c r="G13" s="69">
        <v>58444</v>
      </c>
      <c r="H13" s="69">
        <v>49923</v>
      </c>
      <c r="I13" s="69">
        <v>1901605</v>
      </c>
      <c r="J13" s="69">
        <v>1717695</v>
      </c>
      <c r="K13" s="69">
        <v>0</v>
      </c>
      <c r="L13" s="69">
        <v>110491</v>
      </c>
      <c r="M13" s="69">
        <v>273215</v>
      </c>
      <c r="N13" s="69">
        <v>299276</v>
      </c>
      <c r="O13" s="69">
        <v>3725253</v>
      </c>
      <c r="P13" s="69">
        <v>11864</v>
      </c>
      <c r="Q13" s="122">
        <v>8462245</v>
      </c>
      <c r="R13" s="134"/>
    </row>
    <row r="14" spans="2:18" ht="21" customHeight="1" x14ac:dyDescent="0.3">
      <c r="B14" s="118" t="s">
        <v>22</v>
      </c>
      <c r="C14" s="69">
        <v>0</v>
      </c>
      <c r="D14" s="69">
        <v>19017</v>
      </c>
      <c r="E14" s="69">
        <v>3743</v>
      </c>
      <c r="F14" s="69">
        <v>49818</v>
      </c>
      <c r="G14" s="69">
        <v>16479</v>
      </c>
      <c r="H14" s="69">
        <v>77142</v>
      </c>
      <c r="I14" s="69">
        <v>376851</v>
      </c>
      <c r="J14" s="69">
        <v>254581</v>
      </c>
      <c r="K14" s="69">
        <v>0</v>
      </c>
      <c r="L14" s="69">
        <v>9957</v>
      </c>
      <c r="M14" s="69">
        <v>61489</v>
      </c>
      <c r="N14" s="69">
        <v>1019</v>
      </c>
      <c r="O14" s="69">
        <v>0</v>
      </c>
      <c r="P14" s="69">
        <v>-4058</v>
      </c>
      <c r="Q14" s="122">
        <v>866038</v>
      </c>
      <c r="R14" s="134"/>
    </row>
    <row r="15" spans="2:18" ht="21" customHeight="1" x14ac:dyDescent="0.3">
      <c r="B15" s="118" t="s">
        <v>23</v>
      </c>
      <c r="C15" s="69">
        <v>0</v>
      </c>
      <c r="D15" s="69">
        <v>0</v>
      </c>
      <c r="E15" s="69">
        <v>0</v>
      </c>
      <c r="F15" s="69">
        <v>0</v>
      </c>
      <c r="G15" s="69">
        <v>0</v>
      </c>
      <c r="H15" s="69">
        <v>0</v>
      </c>
      <c r="I15" s="69">
        <v>188955</v>
      </c>
      <c r="J15" s="69">
        <v>70735</v>
      </c>
      <c r="K15" s="69">
        <v>2213444</v>
      </c>
      <c r="L15" s="69">
        <v>0</v>
      </c>
      <c r="M15" s="69">
        <v>0</v>
      </c>
      <c r="N15" s="69">
        <v>0</v>
      </c>
      <c r="O15" s="69">
        <v>0</v>
      </c>
      <c r="P15" s="69">
        <v>0</v>
      </c>
      <c r="Q15" s="122">
        <v>2473134</v>
      </c>
      <c r="R15" s="134"/>
    </row>
    <row r="16" spans="2:18" ht="21" customHeight="1" x14ac:dyDescent="0.3">
      <c r="B16" s="118" t="s">
        <v>24</v>
      </c>
      <c r="C16" s="69">
        <v>9</v>
      </c>
      <c r="D16" s="69">
        <v>10664</v>
      </c>
      <c r="E16" s="69">
        <v>11807</v>
      </c>
      <c r="F16" s="69">
        <v>35014</v>
      </c>
      <c r="G16" s="69">
        <v>10542</v>
      </c>
      <c r="H16" s="69">
        <v>34381</v>
      </c>
      <c r="I16" s="69">
        <v>543377</v>
      </c>
      <c r="J16" s="69">
        <v>376274</v>
      </c>
      <c r="K16" s="69">
        <v>17024</v>
      </c>
      <c r="L16" s="69">
        <v>5983</v>
      </c>
      <c r="M16" s="69">
        <v>25511</v>
      </c>
      <c r="N16" s="69">
        <v>167581</v>
      </c>
      <c r="O16" s="69">
        <v>0</v>
      </c>
      <c r="P16" s="69">
        <v>79454</v>
      </c>
      <c r="Q16" s="122">
        <v>1317620</v>
      </c>
      <c r="R16" s="134"/>
    </row>
    <row r="17" spans="2:18" ht="21" customHeight="1" x14ac:dyDescent="0.3">
      <c r="B17" s="118" t="s">
        <v>25</v>
      </c>
      <c r="C17" s="69">
        <v>0</v>
      </c>
      <c r="D17" s="69">
        <v>13194</v>
      </c>
      <c r="E17" s="69">
        <v>18925</v>
      </c>
      <c r="F17" s="69">
        <v>71540</v>
      </c>
      <c r="G17" s="69">
        <v>44717</v>
      </c>
      <c r="H17" s="69">
        <v>55279</v>
      </c>
      <c r="I17" s="69">
        <v>699428</v>
      </c>
      <c r="J17" s="69">
        <v>582091</v>
      </c>
      <c r="K17" s="69">
        <v>0</v>
      </c>
      <c r="L17" s="69">
        <v>65331</v>
      </c>
      <c r="M17" s="69">
        <v>109361</v>
      </c>
      <c r="N17" s="69">
        <v>87361</v>
      </c>
      <c r="O17" s="69">
        <v>837514</v>
      </c>
      <c r="P17" s="69">
        <v>-352</v>
      </c>
      <c r="Q17" s="122">
        <v>2584387</v>
      </c>
      <c r="R17" s="134"/>
    </row>
    <row r="18" spans="2:18" ht="21" customHeight="1" x14ac:dyDescent="0.3">
      <c r="B18" s="118" t="s">
        <v>26</v>
      </c>
      <c r="C18" s="69">
        <v>1057</v>
      </c>
      <c r="D18" s="69">
        <v>65114</v>
      </c>
      <c r="E18" s="69">
        <v>91926</v>
      </c>
      <c r="F18" s="69">
        <v>193787</v>
      </c>
      <c r="G18" s="69">
        <v>68826</v>
      </c>
      <c r="H18" s="69">
        <v>133134</v>
      </c>
      <c r="I18" s="69">
        <v>920302</v>
      </c>
      <c r="J18" s="69">
        <v>815984</v>
      </c>
      <c r="K18" s="69">
        <v>127242</v>
      </c>
      <c r="L18" s="69">
        <v>61149</v>
      </c>
      <c r="M18" s="69">
        <v>323084</v>
      </c>
      <c r="N18" s="69">
        <v>583967</v>
      </c>
      <c r="O18" s="69">
        <v>637082</v>
      </c>
      <c r="P18" s="69">
        <v>56086</v>
      </c>
      <c r="Q18" s="122">
        <v>4078738</v>
      </c>
      <c r="R18" s="134"/>
    </row>
    <row r="19" spans="2:18" ht="21" customHeight="1" x14ac:dyDescent="0.3">
      <c r="B19" s="118" t="s">
        <v>27</v>
      </c>
      <c r="C19" s="69">
        <v>0</v>
      </c>
      <c r="D19" s="69">
        <v>45208</v>
      </c>
      <c r="E19" s="69">
        <v>57599</v>
      </c>
      <c r="F19" s="69">
        <v>144141</v>
      </c>
      <c r="G19" s="69">
        <v>66588</v>
      </c>
      <c r="H19" s="69">
        <v>137877</v>
      </c>
      <c r="I19" s="69">
        <v>1535994</v>
      </c>
      <c r="J19" s="69">
        <v>1393742</v>
      </c>
      <c r="K19" s="69">
        <v>0</v>
      </c>
      <c r="L19" s="69">
        <v>24211</v>
      </c>
      <c r="M19" s="69">
        <v>151007</v>
      </c>
      <c r="N19" s="69">
        <v>572183</v>
      </c>
      <c r="O19" s="69">
        <v>0</v>
      </c>
      <c r="P19" s="69">
        <v>43525</v>
      </c>
      <c r="Q19" s="122">
        <v>4172075</v>
      </c>
      <c r="R19" s="134"/>
    </row>
    <row r="20" spans="2:18" ht="21" customHeight="1" x14ac:dyDescent="0.3">
      <c r="B20" s="118" t="s">
        <v>28</v>
      </c>
      <c r="C20" s="69">
        <v>2134</v>
      </c>
      <c r="D20" s="69">
        <v>39134</v>
      </c>
      <c r="E20" s="69">
        <v>149629</v>
      </c>
      <c r="F20" s="69">
        <v>120016</v>
      </c>
      <c r="G20" s="69">
        <v>148108</v>
      </c>
      <c r="H20" s="69">
        <v>73631</v>
      </c>
      <c r="I20" s="69">
        <v>843423</v>
      </c>
      <c r="J20" s="69">
        <v>490183</v>
      </c>
      <c r="K20" s="69">
        <v>37880</v>
      </c>
      <c r="L20" s="69">
        <v>139724</v>
      </c>
      <c r="M20" s="69">
        <v>103035</v>
      </c>
      <c r="N20" s="69">
        <v>346815</v>
      </c>
      <c r="O20" s="69">
        <v>881010</v>
      </c>
      <c r="P20" s="69">
        <v>40503</v>
      </c>
      <c r="Q20" s="122">
        <v>3415224</v>
      </c>
      <c r="R20" s="134"/>
    </row>
    <row r="21" spans="2:18" ht="21" customHeight="1" x14ac:dyDescent="0.3">
      <c r="B21" s="118" t="s">
        <v>29</v>
      </c>
      <c r="C21" s="69">
        <v>6326</v>
      </c>
      <c r="D21" s="69">
        <v>59070</v>
      </c>
      <c r="E21" s="69">
        <v>98341</v>
      </c>
      <c r="F21" s="69">
        <v>180098</v>
      </c>
      <c r="G21" s="69">
        <v>45810</v>
      </c>
      <c r="H21" s="69">
        <v>110332</v>
      </c>
      <c r="I21" s="69">
        <v>1292999</v>
      </c>
      <c r="J21" s="69">
        <v>532952</v>
      </c>
      <c r="K21" s="69">
        <v>0</v>
      </c>
      <c r="L21" s="69">
        <v>81086</v>
      </c>
      <c r="M21" s="69">
        <v>203581</v>
      </c>
      <c r="N21" s="69">
        <v>400254</v>
      </c>
      <c r="O21" s="69">
        <v>78450</v>
      </c>
      <c r="P21" s="69">
        <v>13950</v>
      </c>
      <c r="Q21" s="122">
        <v>3103249</v>
      </c>
      <c r="R21" s="134"/>
    </row>
    <row r="22" spans="2:18" ht="21" customHeight="1" x14ac:dyDescent="0.3">
      <c r="B22" s="118" t="s">
        <v>30</v>
      </c>
      <c r="C22" s="69">
        <v>0</v>
      </c>
      <c r="D22" s="69">
        <v>27787</v>
      </c>
      <c r="E22" s="69">
        <v>28398</v>
      </c>
      <c r="F22" s="69">
        <v>79102</v>
      </c>
      <c r="G22" s="69">
        <v>14426</v>
      </c>
      <c r="H22" s="69">
        <v>85869</v>
      </c>
      <c r="I22" s="69">
        <v>328207</v>
      </c>
      <c r="J22" s="69">
        <v>200769</v>
      </c>
      <c r="K22" s="69">
        <v>3298</v>
      </c>
      <c r="L22" s="69">
        <v>12398</v>
      </c>
      <c r="M22" s="69">
        <v>46196</v>
      </c>
      <c r="N22" s="69">
        <v>133467</v>
      </c>
      <c r="O22" s="69">
        <v>0</v>
      </c>
      <c r="P22" s="69">
        <v>17673</v>
      </c>
      <c r="Q22" s="122">
        <v>977589</v>
      </c>
      <c r="R22" s="134"/>
    </row>
    <row r="23" spans="2:18" ht="21"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22">
        <v>0</v>
      </c>
      <c r="R23" s="134"/>
    </row>
    <row r="24" spans="2:18" ht="21" customHeight="1" x14ac:dyDescent="0.3">
      <c r="B24" s="118" t="s">
        <v>258</v>
      </c>
      <c r="C24" s="69">
        <v>-1646</v>
      </c>
      <c r="D24" s="69">
        <v>53788</v>
      </c>
      <c r="E24" s="69">
        <v>48988</v>
      </c>
      <c r="F24" s="69">
        <v>-41768</v>
      </c>
      <c r="G24" s="69">
        <v>194099</v>
      </c>
      <c r="H24" s="69">
        <v>85291</v>
      </c>
      <c r="I24" s="69">
        <v>852162</v>
      </c>
      <c r="J24" s="69">
        <v>369622</v>
      </c>
      <c r="K24" s="69">
        <v>0</v>
      </c>
      <c r="L24" s="69">
        <v>-95693</v>
      </c>
      <c r="M24" s="69">
        <v>25839</v>
      </c>
      <c r="N24" s="69">
        <v>221315</v>
      </c>
      <c r="O24" s="69">
        <v>0</v>
      </c>
      <c r="P24" s="69">
        <v>50774</v>
      </c>
      <c r="Q24" s="122">
        <v>1762772</v>
      </c>
      <c r="R24" s="134"/>
    </row>
    <row r="25" spans="2:18" ht="21" customHeight="1" x14ac:dyDescent="0.3">
      <c r="B25" s="118" t="s">
        <v>259</v>
      </c>
      <c r="C25" s="69">
        <v>0</v>
      </c>
      <c r="D25" s="69">
        <v>0</v>
      </c>
      <c r="E25" s="69">
        <v>0</v>
      </c>
      <c r="F25" s="69">
        <v>0</v>
      </c>
      <c r="G25" s="69">
        <v>0</v>
      </c>
      <c r="H25" s="69">
        <v>0</v>
      </c>
      <c r="I25" s="69">
        <v>0</v>
      </c>
      <c r="J25" s="69">
        <v>0</v>
      </c>
      <c r="K25" s="69">
        <v>0</v>
      </c>
      <c r="L25" s="69">
        <v>0</v>
      </c>
      <c r="M25" s="69">
        <v>0</v>
      </c>
      <c r="N25" s="69">
        <v>0</v>
      </c>
      <c r="O25" s="69">
        <v>6657130</v>
      </c>
      <c r="P25" s="69">
        <v>0</v>
      </c>
      <c r="Q25" s="122">
        <v>6657130</v>
      </c>
      <c r="R25" s="134"/>
    </row>
    <row r="26" spans="2:18" ht="21" customHeight="1" x14ac:dyDescent="0.3">
      <c r="B26" s="118" t="s">
        <v>33</v>
      </c>
      <c r="C26" s="69">
        <v>0</v>
      </c>
      <c r="D26" s="69">
        <v>30587</v>
      </c>
      <c r="E26" s="69">
        <v>36347</v>
      </c>
      <c r="F26" s="69">
        <v>86973</v>
      </c>
      <c r="G26" s="69">
        <v>14120</v>
      </c>
      <c r="H26" s="69">
        <v>184668</v>
      </c>
      <c r="I26" s="69">
        <v>304434</v>
      </c>
      <c r="J26" s="69">
        <v>493939</v>
      </c>
      <c r="K26" s="69">
        <v>0</v>
      </c>
      <c r="L26" s="69">
        <v>9823</v>
      </c>
      <c r="M26" s="69">
        <v>72273</v>
      </c>
      <c r="N26" s="69">
        <v>362625</v>
      </c>
      <c r="O26" s="69">
        <v>44689</v>
      </c>
      <c r="P26" s="69">
        <v>9766</v>
      </c>
      <c r="Q26" s="122">
        <v>1650245</v>
      </c>
      <c r="R26" s="134"/>
    </row>
    <row r="27" spans="2:18" ht="21" customHeight="1" x14ac:dyDescent="0.3">
      <c r="B27" s="118" t="s">
        <v>34</v>
      </c>
      <c r="C27" s="69">
        <v>0</v>
      </c>
      <c r="D27" s="69">
        <v>12186</v>
      </c>
      <c r="E27" s="69">
        <v>18077</v>
      </c>
      <c r="F27" s="69">
        <v>24038</v>
      </c>
      <c r="G27" s="69">
        <v>22751</v>
      </c>
      <c r="H27" s="69">
        <v>5238</v>
      </c>
      <c r="I27" s="69">
        <v>484698</v>
      </c>
      <c r="J27" s="69">
        <v>332520</v>
      </c>
      <c r="K27" s="69">
        <v>41855</v>
      </c>
      <c r="L27" s="69">
        <v>3599</v>
      </c>
      <c r="M27" s="69">
        <v>23144</v>
      </c>
      <c r="N27" s="69">
        <v>62007</v>
      </c>
      <c r="O27" s="69">
        <v>0</v>
      </c>
      <c r="P27" s="69">
        <v>99253</v>
      </c>
      <c r="Q27" s="122">
        <v>1129365</v>
      </c>
      <c r="R27" s="134"/>
    </row>
    <row r="28" spans="2:18" ht="21" customHeight="1" x14ac:dyDescent="0.3">
      <c r="B28" s="118" t="s">
        <v>35</v>
      </c>
      <c r="C28" s="69">
        <v>0</v>
      </c>
      <c r="D28" s="69">
        <v>19361</v>
      </c>
      <c r="E28" s="69">
        <v>7104</v>
      </c>
      <c r="F28" s="69">
        <v>34917</v>
      </c>
      <c r="G28" s="69">
        <v>139433</v>
      </c>
      <c r="H28" s="69">
        <v>6750</v>
      </c>
      <c r="I28" s="69">
        <v>451645</v>
      </c>
      <c r="J28" s="69">
        <v>973892</v>
      </c>
      <c r="K28" s="69">
        <v>0</v>
      </c>
      <c r="L28" s="69">
        <v>12003</v>
      </c>
      <c r="M28" s="69">
        <v>10439</v>
      </c>
      <c r="N28" s="69">
        <v>57435</v>
      </c>
      <c r="O28" s="69">
        <v>2008632</v>
      </c>
      <c r="P28" s="69">
        <v>91157</v>
      </c>
      <c r="Q28" s="122">
        <v>3812769</v>
      </c>
      <c r="R28" s="134"/>
    </row>
    <row r="29" spans="2:18" ht="21" customHeight="1" x14ac:dyDescent="0.3">
      <c r="B29" s="118" t="s">
        <v>36</v>
      </c>
      <c r="C29" s="69">
        <v>235</v>
      </c>
      <c r="D29" s="69">
        <v>73315</v>
      </c>
      <c r="E29" s="69">
        <v>44482</v>
      </c>
      <c r="F29" s="69">
        <v>32352</v>
      </c>
      <c r="G29" s="69">
        <v>38844</v>
      </c>
      <c r="H29" s="69">
        <v>122711</v>
      </c>
      <c r="I29" s="69">
        <v>490771</v>
      </c>
      <c r="J29" s="69">
        <v>430152</v>
      </c>
      <c r="K29" s="69">
        <v>0</v>
      </c>
      <c r="L29" s="69">
        <v>24270</v>
      </c>
      <c r="M29" s="69">
        <v>33378</v>
      </c>
      <c r="N29" s="69">
        <v>347076</v>
      </c>
      <c r="O29" s="69">
        <v>0</v>
      </c>
      <c r="P29" s="69">
        <v>30612</v>
      </c>
      <c r="Q29" s="122">
        <v>1668199</v>
      </c>
      <c r="R29" s="134"/>
    </row>
    <row r="30" spans="2:18" ht="21" customHeight="1" x14ac:dyDescent="0.3">
      <c r="B30" s="118" t="s">
        <v>192</v>
      </c>
      <c r="C30" s="69">
        <v>0</v>
      </c>
      <c r="D30" s="69">
        <v>20311</v>
      </c>
      <c r="E30" s="69">
        <v>14322</v>
      </c>
      <c r="F30" s="69">
        <v>16590</v>
      </c>
      <c r="G30" s="69">
        <v>11469</v>
      </c>
      <c r="H30" s="69">
        <v>13424</v>
      </c>
      <c r="I30" s="69">
        <v>505689</v>
      </c>
      <c r="J30" s="69">
        <v>245264</v>
      </c>
      <c r="K30" s="69">
        <v>0</v>
      </c>
      <c r="L30" s="69">
        <v>12477</v>
      </c>
      <c r="M30" s="69">
        <v>29612</v>
      </c>
      <c r="N30" s="69">
        <v>88249</v>
      </c>
      <c r="O30" s="69">
        <v>0</v>
      </c>
      <c r="P30" s="69">
        <v>10233</v>
      </c>
      <c r="Q30" s="122">
        <v>967640</v>
      </c>
      <c r="R30" s="134"/>
    </row>
    <row r="31" spans="2:18" ht="21" customHeight="1" x14ac:dyDescent="0.3">
      <c r="B31" s="118" t="s">
        <v>193</v>
      </c>
      <c r="C31" s="69">
        <v>2310</v>
      </c>
      <c r="D31" s="69">
        <v>9879</v>
      </c>
      <c r="E31" s="69">
        <v>7609</v>
      </c>
      <c r="F31" s="69">
        <v>16466</v>
      </c>
      <c r="G31" s="69">
        <v>36865</v>
      </c>
      <c r="H31" s="69">
        <v>18943</v>
      </c>
      <c r="I31" s="69">
        <v>198344</v>
      </c>
      <c r="J31" s="69">
        <v>130477</v>
      </c>
      <c r="K31" s="69">
        <v>0</v>
      </c>
      <c r="L31" s="69">
        <v>2171</v>
      </c>
      <c r="M31" s="69">
        <v>10574</v>
      </c>
      <c r="N31" s="69">
        <v>22997</v>
      </c>
      <c r="O31" s="69">
        <v>0</v>
      </c>
      <c r="P31" s="69">
        <v>6419</v>
      </c>
      <c r="Q31" s="122">
        <v>463054</v>
      </c>
      <c r="R31" s="134"/>
    </row>
    <row r="32" spans="2:18" ht="21" customHeight="1" x14ac:dyDescent="0.3">
      <c r="B32" s="118" t="s">
        <v>37</v>
      </c>
      <c r="C32" s="69">
        <v>0</v>
      </c>
      <c r="D32" s="69">
        <v>28054</v>
      </c>
      <c r="E32" s="69">
        <v>44092</v>
      </c>
      <c r="F32" s="69">
        <v>97882</v>
      </c>
      <c r="G32" s="69">
        <v>3340</v>
      </c>
      <c r="H32" s="69">
        <v>55821</v>
      </c>
      <c r="I32" s="69">
        <v>828964</v>
      </c>
      <c r="J32" s="69">
        <v>723931</v>
      </c>
      <c r="K32" s="69">
        <v>0</v>
      </c>
      <c r="L32" s="69">
        <v>15765</v>
      </c>
      <c r="M32" s="69">
        <v>53838</v>
      </c>
      <c r="N32" s="69">
        <v>230211</v>
      </c>
      <c r="O32" s="69">
        <v>0</v>
      </c>
      <c r="P32" s="69">
        <v>15894</v>
      </c>
      <c r="Q32" s="122">
        <v>2097792</v>
      </c>
      <c r="R32" s="134"/>
    </row>
    <row r="33" spans="2:18" ht="21" customHeight="1" x14ac:dyDescent="0.3">
      <c r="B33" s="118" t="s">
        <v>139</v>
      </c>
      <c r="C33" s="69">
        <v>0</v>
      </c>
      <c r="D33" s="69">
        <v>21056</v>
      </c>
      <c r="E33" s="69">
        <v>8502</v>
      </c>
      <c r="F33" s="69">
        <v>54119</v>
      </c>
      <c r="G33" s="69">
        <v>25155</v>
      </c>
      <c r="H33" s="69">
        <v>3295</v>
      </c>
      <c r="I33" s="69">
        <v>392510</v>
      </c>
      <c r="J33" s="69">
        <v>257626</v>
      </c>
      <c r="K33" s="69">
        <v>0</v>
      </c>
      <c r="L33" s="69">
        <v>25282</v>
      </c>
      <c r="M33" s="69">
        <v>28558</v>
      </c>
      <c r="N33" s="69">
        <v>68190</v>
      </c>
      <c r="O33" s="69">
        <v>271331</v>
      </c>
      <c r="P33" s="69">
        <v>493</v>
      </c>
      <c r="Q33" s="122">
        <v>1156118</v>
      </c>
      <c r="R33" s="134"/>
    </row>
    <row r="34" spans="2:18" ht="21" customHeight="1" x14ac:dyDescent="0.3">
      <c r="B34" s="118" t="s">
        <v>211</v>
      </c>
      <c r="C34" s="69">
        <v>0</v>
      </c>
      <c r="D34" s="69">
        <v>9520</v>
      </c>
      <c r="E34" s="69">
        <v>7009</v>
      </c>
      <c r="F34" s="69">
        <v>12622</v>
      </c>
      <c r="G34" s="69">
        <v>29857</v>
      </c>
      <c r="H34" s="69">
        <v>5666</v>
      </c>
      <c r="I34" s="69">
        <v>417456</v>
      </c>
      <c r="J34" s="69">
        <v>160412</v>
      </c>
      <c r="K34" s="69">
        <v>0</v>
      </c>
      <c r="L34" s="69">
        <v>3760</v>
      </c>
      <c r="M34" s="69">
        <v>14371</v>
      </c>
      <c r="N34" s="69">
        <v>14474</v>
      </c>
      <c r="O34" s="69">
        <v>0</v>
      </c>
      <c r="P34" s="69">
        <v>540</v>
      </c>
      <c r="Q34" s="122">
        <v>675687</v>
      </c>
      <c r="R34" s="134"/>
    </row>
    <row r="35" spans="2:18" ht="21" customHeight="1" x14ac:dyDescent="0.3">
      <c r="B35" s="118" t="s">
        <v>140</v>
      </c>
      <c r="C35" s="69">
        <v>0</v>
      </c>
      <c r="D35" s="69">
        <v>3549</v>
      </c>
      <c r="E35" s="69">
        <v>7257</v>
      </c>
      <c r="F35" s="69">
        <v>119</v>
      </c>
      <c r="G35" s="69">
        <v>10496</v>
      </c>
      <c r="H35" s="69">
        <v>16988</v>
      </c>
      <c r="I35" s="69">
        <v>320171</v>
      </c>
      <c r="J35" s="69">
        <v>164682</v>
      </c>
      <c r="K35" s="69">
        <v>24782</v>
      </c>
      <c r="L35" s="69">
        <v>29721</v>
      </c>
      <c r="M35" s="69">
        <v>10889</v>
      </c>
      <c r="N35" s="69">
        <v>36468</v>
      </c>
      <c r="O35" s="69">
        <v>1079392</v>
      </c>
      <c r="P35" s="69">
        <v>5298</v>
      </c>
      <c r="Q35" s="122">
        <v>1709811</v>
      </c>
      <c r="R35" s="134"/>
    </row>
    <row r="36" spans="2:18" ht="21" customHeight="1" x14ac:dyDescent="0.3">
      <c r="B36" s="118" t="s">
        <v>141</v>
      </c>
      <c r="C36" s="69">
        <v>0</v>
      </c>
      <c r="D36" s="69">
        <v>4264</v>
      </c>
      <c r="E36" s="69">
        <v>10753</v>
      </c>
      <c r="F36" s="69">
        <v>8318</v>
      </c>
      <c r="G36" s="69">
        <v>7939</v>
      </c>
      <c r="H36" s="69">
        <v>2194</v>
      </c>
      <c r="I36" s="69">
        <v>523906</v>
      </c>
      <c r="J36" s="69">
        <v>156845</v>
      </c>
      <c r="K36" s="69">
        <v>0</v>
      </c>
      <c r="L36" s="69">
        <v>27876</v>
      </c>
      <c r="M36" s="69">
        <v>24174</v>
      </c>
      <c r="N36" s="69">
        <v>67108</v>
      </c>
      <c r="O36" s="69">
        <v>222302</v>
      </c>
      <c r="P36" s="69">
        <v>5668</v>
      </c>
      <c r="Q36" s="122">
        <v>1061348</v>
      </c>
      <c r="R36" s="134"/>
    </row>
    <row r="37" spans="2:18" ht="21" customHeight="1" x14ac:dyDescent="0.3">
      <c r="B37" s="118" t="s">
        <v>212</v>
      </c>
      <c r="C37" s="69">
        <v>0</v>
      </c>
      <c r="D37" s="69">
        <v>20854</v>
      </c>
      <c r="E37" s="69">
        <v>49189</v>
      </c>
      <c r="F37" s="69">
        <v>59480</v>
      </c>
      <c r="G37" s="69">
        <v>48644</v>
      </c>
      <c r="H37" s="69">
        <v>18030</v>
      </c>
      <c r="I37" s="69">
        <v>830940</v>
      </c>
      <c r="J37" s="69">
        <v>786885</v>
      </c>
      <c r="K37" s="69">
        <v>181734</v>
      </c>
      <c r="L37" s="69">
        <v>2838</v>
      </c>
      <c r="M37" s="69">
        <v>-77321</v>
      </c>
      <c r="N37" s="69">
        <v>89888</v>
      </c>
      <c r="O37" s="69">
        <v>328835</v>
      </c>
      <c r="P37" s="69">
        <v>102499</v>
      </c>
      <c r="Q37" s="122">
        <v>2442495</v>
      </c>
      <c r="R37" s="134"/>
    </row>
    <row r="38" spans="2:18" ht="21"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22">
        <v>0</v>
      </c>
      <c r="R38" s="134"/>
    </row>
    <row r="39" spans="2:18" ht="21" customHeight="1" x14ac:dyDescent="0.3">
      <c r="B39" s="118" t="s">
        <v>39</v>
      </c>
      <c r="C39" s="69">
        <v>0</v>
      </c>
      <c r="D39" s="69">
        <v>13704</v>
      </c>
      <c r="E39" s="69">
        <v>38326</v>
      </c>
      <c r="F39" s="69">
        <v>61144</v>
      </c>
      <c r="G39" s="69">
        <v>17262</v>
      </c>
      <c r="H39" s="69">
        <v>91183</v>
      </c>
      <c r="I39" s="69">
        <v>164892</v>
      </c>
      <c r="J39" s="69">
        <v>119992</v>
      </c>
      <c r="K39" s="69">
        <v>0</v>
      </c>
      <c r="L39" s="69">
        <v>10613</v>
      </c>
      <c r="M39" s="69">
        <v>87989</v>
      </c>
      <c r="N39" s="69">
        <v>163892</v>
      </c>
      <c r="O39" s="69">
        <v>16152</v>
      </c>
      <c r="P39" s="69">
        <v>10643</v>
      </c>
      <c r="Q39" s="122">
        <v>795792</v>
      </c>
      <c r="R39" s="134"/>
    </row>
    <row r="40" spans="2:18" ht="21" customHeight="1" x14ac:dyDescent="0.3">
      <c r="B40" s="118" t="s">
        <v>40</v>
      </c>
      <c r="C40" s="69">
        <v>0</v>
      </c>
      <c r="D40" s="69">
        <v>10380</v>
      </c>
      <c r="E40" s="69">
        <v>32823</v>
      </c>
      <c r="F40" s="69">
        <v>57405</v>
      </c>
      <c r="G40" s="69">
        <v>16118</v>
      </c>
      <c r="H40" s="69">
        <v>11335</v>
      </c>
      <c r="I40" s="69">
        <v>544422</v>
      </c>
      <c r="J40" s="69">
        <v>365226</v>
      </c>
      <c r="K40" s="69">
        <v>0</v>
      </c>
      <c r="L40" s="69">
        <v>12921</v>
      </c>
      <c r="M40" s="69">
        <v>24203</v>
      </c>
      <c r="N40" s="69">
        <v>56538</v>
      </c>
      <c r="O40" s="69">
        <v>306729</v>
      </c>
      <c r="P40" s="69">
        <v>-182</v>
      </c>
      <c r="Q40" s="122">
        <v>1437917</v>
      </c>
      <c r="R40" s="134"/>
    </row>
    <row r="41" spans="2:18" ht="21" customHeight="1" x14ac:dyDescent="0.3">
      <c r="B41" s="118" t="s">
        <v>41</v>
      </c>
      <c r="C41" s="69">
        <v>0</v>
      </c>
      <c r="D41" s="69">
        <v>13017</v>
      </c>
      <c r="E41" s="69">
        <v>2084</v>
      </c>
      <c r="F41" s="69">
        <v>6729</v>
      </c>
      <c r="G41" s="69">
        <v>29285</v>
      </c>
      <c r="H41" s="69">
        <v>6455</v>
      </c>
      <c r="I41" s="69">
        <v>664048</v>
      </c>
      <c r="J41" s="69">
        <v>516794</v>
      </c>
      <c r="K41" s="69">
        <v>0</v>
      </c>
      <c r="L41" s="69">
        <v>18011</v>
      </c>
      <c r="M41" s="69">
        <v>6384</v>
      </c>
      <c r="N41" s="69">
        <v>54166</v>
      </c>
      <c r="O41" s="69">
        <v>0</v>
      </c>
      <c r="P41" s="69">
        <v>56252</v>
      </c>
      <c r="Q41" s="122">
        <v>1373224</v>
      </c>
      <c r="R41" s="134"/>
    </row>
    <row r="42" spans="2:18" ht="21" customHeight="1" x14ac:dyDescent="0.3">
      <c r="B42" s="118" t="s">
        <v>42</v>
      </c>
      <c r="C42" s="69">
        <v>0</v>
      </c>
      <c r="D42" s="69">
        <v>186</v>
      </c>
      <c r="E42" s="69">
        <v>478</v>
      </c>
      <c r="F42" s="69">
        <v>256</v>
      </c>
      <c r="G42" s="69">
        <v>1608</v>
      </c>
      <c r="H42" s="69">
        <v>1205</v>
      </c>
      <c r="I42" s="69">
        <v>398816</v>
      </c>
      <c r="J42" s="69">
        <v>166692</v>
      </c>
      <c r="K42" s="69">
        <v>31912</v>
      </c>
      <c r="L42" s="69">
        <v>5118</v>
      </c>
      <c r="M42" s="69">
        <v>2308</v>
      </c>
      <c r="N42" s="69">
        <v>918</v>
      </c>
      <c r="O42" s="69">
        <v>49648</v>
      </c>
      <c r="P42" s="69">
        <v>1262</v>
      </c>
      <c r="Q42" s="122">
        <v>660407</v>
      </c>
      <c r="R42" s="134"/>
    </row>
    <row r="43" spans="2:18" ht="21" customHeight="1" x14ac:dyDescent="0.3">
      <c r="B43" s="118" t="s">
        <v>43</v>
      </c>
      <c r="C43" s="69">
        <v>578</v>
      </c>
      <c r="D43" s="69">
        <v>42246</v>
      </c>
      <c r="E43" s="69">
        <v>130368</v>
      </c>
      <c r="F43" s="69">
        <v>154965</v>
      </c>
      <c r="G43" s="69">
        <v>68873</v>
      </c>
      <c r="H43" s="69">
        <v>67671</v>
      </c>
      <c r="I43" s="69">
        <v>1012414</v>
      </c>
      <c r="J43" s="69">
        <v>970371</v>
      </c>
      <c r="K43" s="69">
        <v>0</v>
      </c>
      <c r="L43" s="69">
        <v>65820</v>
      </c>
      <c r="M43" s="69">
        <v>132001</v>
      </c>
      <c r="N43" s="69">
        <v>186429</v>
      </c>
      <c r="O43" s="69">
        <v>6374993</v>
      </c>
      <c r="P43" s="69">
        <v>10872</v>
      </c>
      <c r="Q43" s="122">
        <v>9217600</v>
      </c>
      <c r="R43" s="134"/>
    </row>
    <row r="44" spans="2:18" ht="21"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22">
        <v>0</v>
      </c>
      <c r="R44" s="134"/>
    </row>
    <row r="45" spans="2:18" ht="21" customHeight="1" x14ac:dyDescent="0.3">
      <c r="B45" s="120" t="s">
        <v>45</v>
      </c>
      <c r="C45" s="121">
        <f>SUM(C7:C44)</f>
        <v>11712</v>
      </c>
      <c r="D45" s="121">
        <f t="shared" ref="D45:Q45" si="0">SUM(D7:D44)</f>
        <v>824752</v>
      </c>
      <c r="E45" s="121">
        <f t="shared" si="0"/>
        <v>1238867</v>
      </c>
      <c r="F45" s="121">
        <f t="shared" si="0"/>
        <v>2362690</v>
      </c>
      <c r="G45" s="121">
        <f t="shared" si="0"/>
        <v>1564544</v>
      </c>
      <c r="H45" s="121">
        <f t="shared" si="0"/>
        <v>1744690</v>
      </c>
      <c r="I45" s="121">
        <f t="shared" si="0"/>
        <v>21606976</v>
      </c>
      <c r="J45" s="121">
        <f t="shared" si="0"/>
        <v>16606302</v>
      </c>
      <c r="K45" s="121">
        <f t="shared" si="0"/>
        <v>2708335</v>
      </c>
      <c r="L45" s="121">
        <f t="shared" si="0"/>
        <v>1429906</v>
      </c>
      <c r="M45" s="121">
        <f t="shared" si="0"/>
        <v>2274318</v>
      </c>
      <c r="N45" s="121">
        <f t="shared" si="0"/>
        <v>5752515</v>
      </c>
      <c r="O45" s="121">
        <f t="shared" si="0"/>
        <v>31032511</v>
      </c>
      <c r="P45" s="121">
        <f t="shared" si="0"/>
        <v>2000847</v>
      </c>
      <c r="Q45" s="121">
        <f t="shared" si="0"/>
        <v>91158959</v>
      </c>
      <c r="R45" s="134"/>
    </row>
    <row r="46" spans="2:18" ht="21" customHeight="1" x14ac:dyDescent="0.3">
      <c r="B46" s="288" t="s">
        <v>46</v>
      </c>
      <c r="C46" s="288"/>
      <c r="D46" s="288"/>
      <c r="E46" s="288"/>
      <c r="F46" s="288"/>
      <c r="G46" s="288"/>
      <c r="H46" s="288"/>
      <c r="I46" s="288"/>
      <c r="J46" s="288"/>
      <c r="K46" s="288"/>
      <c r="L46" s="288"/>
      <c r="M46" s="288"/>
      <c r="N46" s="288"/>
      <c r="O46" s="288"/>
      <c r="P46" s="288"/>
      <c r="Q46" s="288"/>
      <c r="R46" s="135"/>
    </row>
    <row r="47" spans="2:18" ht="21" customHeight="1" x14ac:dyDescent="0.3">
      <c r="B47" s="118" t="s">
        <v>47</v>
      </c>
      <c r="C47" s="69">
        <v>43390</v>
      </c>
      <c r="D47" s="69">
        <v>257144</v>
      </c>
      <c r="E47" s="69">
        <v>12636</v>
      </c>
      <c r="F47" s="69">
        <v>1047027</v>
      </c>
      <c r="G47" s="69">
        <v>57703</v>
      </c>
      <c r="H47" s="69">
        <v>90675</v>
      </c>
      <c r="I47" s="69">
        <v>0</v>
      </c>
      <c r="J47" s="69">
        <v>91877</v>
      </c>
      <c r="K47" s="69">
        <v>0</v>
      </c>
      <c r="L47" s="69">
        <v>0</v>
      </c>
      <c r="M47" s="69">
        <v>0</v>
      </c>
      <c r="N47" s="69">
        <v>284811</v>
      </c>
      <c r="O47" s="69">
        <v>653050</v>
      </c>
      <c r="P47" s="69">
        <v>195410</v>
      </c>
      <c r="Q47" s="122">
        <v>2733723</v>
      </c>
      <c r="R47" s="134"/>
    </row>
    <row r="48" spans="2:18" ht="21" customHeight="1" x14ac:dyDescent="0.3">
      <c r="B48" s="118" t="s">
        <v>64</v>
      </c>
      <c r="C48" s="69">
        <v>27790</v>
      </c>
      <c r="D48" s="69">
        <v>228151</v>
      </c>
      <c r="E48" s="69">
        <v>0</v>
      </c>
      <c r="F48" s="69">
        <v>1121373</v>
      </c>
      <c r="G48" s="69">
        <v>13350</v>
      </c>
      <c r="H48" s="69">
        <v>205023</v>
      </c>
      <c r="I48" s="69">
        <v>0</v>
      </c>
      <c r="J48" s="69">
        <v>208326</v>
      </c>
      <c r="K48" s="69">
        <v>0</v>
      </c>
      <c r="L48" s="69">
        <v>44349</v>
      </c>
      <c r="M48" s="69">
        <v>0</v>
      </c>
      <c r="N48" s="69">
        <v>0</v>
      </c>
      <c r="O48" s="69">
        <v>549083</v>
      </c>
      <c r="P48" s="69">
        <v>254303</v>
      </c>
      <c r="Q48" s="122">
        <v>2651748</v>
      </c>
      <c r="R48" s="134"/>
    </row>
    <row r="49" spans="2:19" ht="21" customHeight="1" x14ac:dyDescent="0.3">
      <c r="B49" s="7" t="s">
        <v>250</v>
      </c>
      <c r="C49" s="69">
        <v>5320</v>
      </c>
      <c r="D49" s="69">
        <v>91806</v>
      </c>
      <c r="E49" s="69">
        <v>35433</v>
      </c>
      <c r="F49" s="69">
        <v>259838</v>
      </c>
      <c r="G49" s="69">
        <v>16380</v>
      </c>
      <c r="H49" s="69">
        <v>33153</v>
      </c>
      <c r="I49" s="69">
        <v>23184</v>
      </c>
      <c r="J49" s="69">
        <v>25117</v>
      </c>
      <c r="K49" s="69">
        <v>0</v>
      </c>
      <c r="L49" s="69">
        <v>16267</v>
      </c>
      <c r="M49" s="69">
        <v>32726</v>
      </c>
      <c r="N49" s="69">
        <v>1818</v>
      </c>
      <c r="O49" s="69">
        <v>138215</v>
      </c>
      <c r="P49" s="69">
        <v>67657</v>
      </c>
      <c r="Q49" s="122">
        <v>746914</v>
      </c>
      <c r="R49" s="134"/>
    </row>
    <row r="50" spans="2:19" ht="21" customHeight="1" x14ac:dyDescent="0.3">
      <c r="B50" s="118" t="s">
        <v>48</v>
      </c>
      <c r="C50" s="69">
        <v>44082</v>
      </c>
      <c r="D50" s="69">
        <v>700237</v>
      </c>
      <c r="E50" s="69">
        <v>3567881</v>
      </c>
      <c r="F50" s="69">
        <v>434980</v>
      </c>
      <c r="G50" s="69">
        <v>143774</v>
      </c>
      <c r="H50" s="69">
        <v>573697</v>
      </c>
      <c r="I50" s="69">
        <v>93463</v>
      </c>
      <c r="J50" s="69">
        <v>596228</v>
      </c>
      <c r="K50" s="69">
        <v>0</v>
      </c>
      <c r="L50" s="69">
        <v>250396</v>
      </c>
      <c r="M50" s="69">
        <v>35543</v>
      </c>
      <c r="N50" s="69">
        <v>10489</v>
      </c>
      <c r="O50" s="69">
        <v>3138033</v>
      </c>
      <c r="P50" s="69">
        <v>5056546</v>
      </c>
      <c r="Q50" s="122">
        <v>14645350</v>
      </c>
      <c r="R50" s="134"/>
    </row>
    <row r="51" spans="2:19" ht="21" customHeight="1" x14ac:dyDescent="0.3">
      <c r="B51" s="118" t="s">
        <v>251</v>
      </c>
      <c r="C51" s="69">
        <v>2533</v>
      </c>
      <c r="D51" s="69">
        <v>50803</v>
      </c>
      <c r="E51" s="69">
        <v>1656</v>
      </c>
      <c r="F51" s="69">
        <v>226032</v>
      </c>
      <c r="G51" s="69">
        <v>80872</v>
      </c>
      <c r="H51" s="69">
        <v>53861</v>
      </c>
      <c r="I51" s="69">
        <v>6128</v>
      </c>
      <c r="J51" s="69">
        <v>1202</v>
      </c>
      <c r="K51" s="69">
        <v>0</v>
      </c>
      <c r="L51" s="69">
        <v>24074</v>
      </c>
      <c r="M51" s="69">
        <v>6757</v>
      </c>
      <c r="N51" s="69">
        <v>10530</v>
      </c>
      <c r="O51" s="69">
        <v>4173</v>
      </c>
      <c r="P51" s="69">
        <v>65716</v>
      </c>
      <c r="Q51" s="122">
        <v>534335</v>
      </c>
      <c r="R51" s="134"/>
    </row>
    <row r="52" spans="2:19" ht="21" customHeight="1" x14ac:dyDescent="0.3">
      <c r="B52" s="120" t="s">
        <v>45</v>
      </c>
      <c r="C52" s="121">
        <f>SUM(C47:C51)</f>
        <v>123115</v>
      </c>
      <c r="D52" s="121">
        <f t="shared" ref="D52:Q52" si="1">SUM(D47:D51)</f>
        <v>1328141</v>
      </c>
      <c r="E52" s="121">
        <f t="shared" si="1"/>
        <v>3617606</v>
      </c>
      <c r="F52" s="121">
        <f t="shared" si="1"/>
        <v>3089250</v>
      </c>
      <c r="G52" s="121">
        <f t="shared" si="1"/>
        <v>312079</v>
      </c>
      <c r="H52" s="121">
        <f t="shared" si="1"/>
        <v>956409</v>
      </c>
      <c r="I52" s="121">
        <f t="shared" si="1"/>
        <v>122775</v>
      </c>
      <c r="J52" s="121">
        <f t="shared" si="1"/>
        <v>922750</v>
      </c>
      <c r="K52" s="121">
        <f t="shared" si="1"/>
        <v>0</v>
      </c>
      <c r="L52" s="121">
        <f t="shared" si="1"/>
        <v>335086</v>
      </c>
      <c r="M52" s="121">
        <f t="shared" si="1"/>
        <v>75026</v>
      </c>
      <c r="N52" s="121">
        <f t="shared" si="1"/>
        <v>307648</v>
      </c>
      <c r="O52" s="121">
        <f t="shared" si="1"/>
        <v>4482554</v>
      </c>
      <c r="P52" s="121">
        <f t="shared" si="1"/>
        <v>5639632</v>
      </c>
      <c r="Q52" s="121">
        <f t="shared" si="1"/>
        <v>21312070</v>
      </c>
      <c r="R52" s="134"/>
    </row>
    <row r="53" spans="2:19" ht="20.25" customHeight="1" x14ac:dyDescent="0.3">
      <c r="B53" s="289" t="s">
        <v>50</v>
      </c>
      <c r="C53" s="289"/>
      <c r="D53" s="289"/>
      <c r="E53" s="289"/>
      <c r="F53" s="289"/>
      <c r="G53" s="289"/>
      <c r="H53" s="289"/>
      <c r="I53" s="289"/>
      <c r="J53" s="289"/>
      <c r="K53" s="289"/>
      <c r="L53" s="289"/>
      <c r="M53" s="289"/>
      <c r="N53" s="289"/>
      <c r="O53" s="289"/>
      <c r="P53" s="289"/>
      <c r="Q53" s="289"/>
      <c r="R53" s="136"/>
      <c r="S53" s="5"/>
    </row>
    <row r="54" spans="2:19" x14ac:dyDescent="0.3">
      <c r="C54" s="5"/>
      <c r="D54" s="5"/>
      <c r="E54" s="5"/>
      <c r="F54" s="5"/>
      <c r="G54" s="5"/>
      <c r="H54" s="5"/>
      <c r="I54" s="5"/>
      <c r="J54" s="5"/>
      <c r="K54" s="5"/>
      <c r="L54" s="5"/>
      <c r="M54" s="5"/>
      <c r="N54" s="5"/>
      <c r="O54" s="5"/>
      <c r="P54" s="5"/>
      <c r="Q54" s="5"/>
    </row>
    <row r="55" spans="2:19" x14ac:dyDescent="0.3">
      <c r="C55" s="148"/>
      <c r="D55" s="148"/>
      <c r="E55" s="148"/>
      <c r="F55" s="148"/>
      <c r="G55" s="148"/>
      <c r="H55" s="148"/>
      <c r="I55" s="148"/>
      <c r="J55" s="148"/>
      <c r="K55" s="148"/>
      <c r="L55" s="148"/>
      <c r="M55" s="148"/>
      <c r="N55" s="148"/>
      <c r="O55" s="148"/>
      <c r="P55" s="148"/>
      <c r="Q55" s="148"/>
    </row>
    <row r="56" spans="2:19" x14ac:dyDescent="0.3">
      <c r="Q56" s="5"/>
    </row>
  </sheetData>
  <sheetProtection algorithmName="SHA-512" hashValue="ahJ20A6/mjLCiG9hEFWjFbEFvR79yyZHMyh1Qonjn0JKdbwNFW/gCc2RWTTXt76sVqy8x48uvQAj2YHSAkLBXg==" saltValue="C1qP6wTKVF1eMQkmDobZUQ==" spinCount="100000" sheet="1" objects="1" scenarios="1"/>
  <mergeCells count="4">
    <mergeCell ref="B4:Q4"/>
    <mergeCell ref="B6:Q6"/>
    <mergeCell ref="B46:Q46"/>
    <mergeCell ref="B53:Q53"/>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92D050"/>
  </sheetPr>
  <dimension ref="B3:R56"/>
  <sheetViews>
    <sheetView topLeftCell="B1" workbookViewId="0">
      <pane xSplit="1" ySplit="6" topLeftCell="C31" activePane="bottomRight" state="frozen"/>
      <selection activeCell="C7" sqref="C7:Q44"/>
      <selection pane="topRight" activeCell="C7" sqref="C7:Q44"/>
      <selection pane="bottomLeft" activeCell="C7" sqref="C7:Q44"/>
      <selection pane="bottomRight" activeCell="C7" sqref="C7:Q44"/>
    </sheetView>
  </sheetViews>
  <sheetFormatPr defaultColWidth="9.453125" defaultRowHeight="14" x14ac:dyDescent="0.3"/>
  <cols>
    <col min="1" max="1" width="12.453125" style="4" customWidth="1"/>
    <col min="2" max="2" width="51.453125" style="4" customWidth="1"/>
    <col min="3" max="17" width="21.54296875" style="4" customWidth="1"/>
    <col min="18" max="18" width="6.453125" style="4" bestFit="1" customWidth="1"/>
    <col min="19" max="16384" width="9.453125" style="4"/>
  </cols>
  <sheetData>
    <row r="3" spans="2:18" ht="5.25" customHeight="1" x14ac:dyDescent="0.3"/>
    <row r="4" spans="2:18" ht="17.25" customHeight="1" x14ac:dyDescent="0.3">
      <c r="B4" s="286" t="s">
        <v>312</v>
      </c>
      <c r="C4" s="286"/>
      <c r="D4" s="286"/>
      <c r="E4" s="286"/>
      <c r="F4" s="286"/>
      <c r="G4" s="286"/>
      <c r="H4" s="286"/>
      <c r="I4" s="286"/>
      <c r="J4" s="286"/>
      <c r="K4" s="286"/>
      <c r="L4" s="286"/>
      <c r="M4" s="286"/>
      <c r="N4" s="286"/>
      <c r="O4" s="286"/>
      <c r="P4" s="286"/>
      <c r="Q4" s="286"/>
      <c r="R4" s="123"/>
    </row>
    <row r="5" spans="2:18" ht="17.25" customHeight="1"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17.25" customHeight="1" x14ac:dyDescent="0.3">
      <c r="B6" s="287" t="s">
        <v>16</v>
      </c>
      <c r="C6" s="287"/>
      <c r="D6" s="287"/>
      <c r="E6" s="287"/>
      <c r="F6" s="287"/>
      <c r="G6" s="287"/>
      <c r="H6" s="287"/>
      <c r="I6" s="287"/>
      <c r="J6" s="287"/>
      <c r="K6" s="287"/>
      <c r="L6" s="287"/>
      <c r="M6" s="287"/>
      <c r="N6" s="287"/>
      <c r="O6" s="287"/>
      <c r="P6" s="287"/>
      <c r="Q6" s="287"/>
      <c r="R6" s="133"/>
    </row>
    <row r="7" spans="2:18" ht="17.25" customHeight="1" x14ac:dyDescent="0.3">
      <c r="B7" s="118" t="s">
        <v>17</v>
      </c>
      <c r="C7" s="69">
        <v>0</v>
      </c>
      <c r="D7" s="69">
        <v>-16</v>
      </c>
      <c r="E7" s="69">
        <v>38</v>
      </c>
      <c r="F7" s="69">
        <v>-1555</v>
      </c>
      <c r="G7" s="69">
        <v>12014</v>
      </c>
      <c r="H7" s="69">
        <v>-263</v>
      </c>
      <c r="I7" s="69">
        <v>0</v>
      </c>
      <c r="J7" s="69">
        <v>0</v>
      </c>
      <c r="K7" s="69">
        <v>0</v>
      </c>
      <c r="L7" s="69">
        <v>25869</v>
      </c>
      <c r="M7" s="69">
        <v>2698</v>
      </c>
      <c r="N7" s="69">
        <v>69780</v>
      </c>
      <c r="O7" s="69">
        <v>3639546</v>
      </c>
      <c r="P7" s="69">
        <v>3324</v>
      </c>
      <c r="Q7" s="122">
        <v>3751434</v>
      </c>
      <c r="R7" s="134"/>
    </row>
    <row r="8" spans="2:18" ht="17.25" customHeight="1" x14ac:dyDescent="0.3">
      <c r="B8" s="118" t="s">
        <v>18</v>
      </c>
      <c r="C8" s="69">
        <v>0</v>
      </c>
      <c r="D8" s="69">
        <v>-2917</v>
      </c>
      <c r="E8" s="69">
        <v>882</v>
      </c>
      <c r="F8" s="69">
        <v>-24982</v>
      </c>
      <c r="G8" s="69">
        <v>5941</v>
      </c>
      <c r="H8" s="69">
        <v>651</v>
      </c>
      <c r="I8" s="69">
        <v>462419</v>
      </c>
      <c r="J8" s="69">
        <v>270833</v>
      </c>
      <c r="K8" s="69">
        <v>38060</v>
      </c>
      <c r="L8" s="69">
        <v>62323</v>
      </c>
      <c r="M8" s="69">
        <v>24562</v>
      </c>
      <c r="N8" s="69">
        <v>50558</v>
      </c>
      <c r="O8" s="69">
        <v>0</v>
      </c>
      <c r="P8" s="69">
        <v>86800</v>
      </c>
      <c r="Q8" s="122">
        <v>975131</v>
      </c>
      <c r="R8" s="134"/>
    </row>
    <row r="9" spans="2:18" ht="17.25" customHeight="1" x14ac:dyDescent="0.3">
      <c r="B9" s="118" t="s">
        <v>19</v>
      </c>
      <c r="C9" s="69">
        <v>14</v>
      </c>
      <c r="D9" s="69">
        <v>570</v>
      </c>
      <c r="E9" s="69">
        <v>26427</v>
      </c>
      <c r="F9" s="69">
        <v>125381</v>
      </c>
      <c r="G9" s="69">
        <v>182131</v>
      </c>
      <c r="H9" s="69">
        <v>5724</v>
      </c>
      <c r="I9" s="69">
        <v>201098</v>
      </c>
      <c r="J9" s="69">
        <v>52973</v>
      </c>
      <c r="K9" s="69">
        <v>0</v>
      </c>
      <c r="L9" s="69">
        <v>70015</v>
      </c>
      <c r="M9" s="69">
        <v>78441</v>
      </c>
      <c r="N9" s="69">
        <v>87733</v>
      </c>
      <c r="O9" s="69">
        <v>0</v>
      </c>
      <c r="P9" s="69">
        <v>0</v>
      </c>
      <c r="Q9" s="122">
        <v>830507</v>
      </c>
      <c r="R9" s="134"/>
    </row>
    <row r="10" spans="2:18" ht="17.25" customHeight="1" x14ac:dyDescent="0.3">
      <c r="B10" s="118" t="s">
        <v>142</v>
      </c>
      <c r="C10" s="69">
        <v>325</v>
      </c>
      <c r="D10" s="69">
        <v>6441</v>
      </c>
      <c r="E10" s="69">
        <v>4111</v>
      </c>
      <c r="F10" s="69">
        <v>36339</v>
      </c>
      <c r="G10" s="69">
        <v>12762</v>
      </c>
      <c r="H10" s="69">
        <v>30625</v>
      </c>
      <c r="I10" s="69">
        <v>142715</v>
      </c>
      <c r="J10" s="69">
        <v>167420</v>
      </c>
      <c r="K10" s="69">
        <v>0</v>
      </c>
      <c r="L10" s="69">
        <v>2692</v>
      </c>
      <c r="M10" s="69">
        <v>2537</v>
      </c>
      <c r="N10" s="69">
        <v>86127</v>
      </c>
      <c r="O10" s="69">
        <v>6359</v>
      </c>
      <c r="P10" s="69">
        <v>1559</v>
      </c>
      <c r="Q10" s="122">
        <v>500012</v>
      </c>
      <c r="R10" s="134"/>
    </row>
    <row r="11" spans="2:18" ht="17.25" customHeight="1" x14ac:dyDescent="0.3">
      <c r="B11" s="118" t="s">
        <v>20</v>
      </c>
      <c r="C11" s="69">
        <v>271</v>
      </c>
      <c r="D11" s="69">
        <v>56182</v>
      </c>
      <c r="E11" s="69">
        <v>56880</v>
      </c>
      <c r="F11" s="69">
        <v>200433</v>
      </c>
      <c r="G11" s="69">
        <v>67011</v>
      </c>
      <c r="H11" s="69">
        <v>150931</v>
      </c>
      <c r="I11" s="69">
        <v>1417328</v>
      </c>
      <c r="J11" s="69">
        <v>1357546</v>
      </c>
      <c r="K11" s="69">
        <v>0</v>
      </c>
      <c r="L11" s="69">
        <v>134736</v>
      </c>
      <c r="M11" s="69">
        <v>181017</v>
      </c>
      <c r="N11" s="69">
        <v>456361</v>
      </c>
      <c r="O11" s="69">
        <v>2197148</v>
      </c>
      <c r="P11" s="69">
        <v>133439</v>
      </c>
      <c r="Q11" s="122">
        <v>6409283</v>
      </c>
      <c r="R11" s="134"/>
    </row>
    <row r="12" spans="2:18" ht="17.25" customHeight="1" x14ac:dyDescent="0.3">
      <c r="B12" s="118" t="s">
        <v>137</v>
      </c>
      <c r="C12" s="69">
        <v>0</v>
      </c>
      <c r="D12" s="69">
        <v>28026</v>
      </c>
      <c r="E12" s="69">
        <v>93698</v>
      </c>
      <c r="F12" s="69">
        <v>273589</v>
      </c>
      <c r="G12" s="69">
        <v>90925</v>
      </c>
      <c r="H12" s="69">
        <v>101916</v>
      </c>
      <c r="I12" s="69">
        <v>1356660</v>
      </c>
      <c r="J12" s="69">
        <v>1014995</v>
      </c>
      <c r="K12" s="69">
        <v>0</v>
      </c>
      <c r="L12" s="69">
        <v>387676</v>
      </c>
      <c r="M12" s="69">
        <v>192025</v>
      </c>
      <c r="N12" s="69">
        <v>243026</v>
      </c>
      <c r="O12" s="69">
        <v>1601314</v>
      </c>
      <c r="P12" s="69">
        <v>902654</v>
      </c>
      <c r="Q12" s="122">
        <v>6286505</v>
      </c>
      <c r="R12" s="134"/>
    </row>
    <row r="13" spans="2:18" ht="17.25" customHeight="1" x14ac:dyDescent="0.3">
      <c r="B13" s="118" t="s">
        <v>21</v>
      </c>
      <c r="C13" s="69">
        <v>0</v>
      </c>
      <c r="D13" s="69">
        <v>68007</v>
      </c>
      <c r="E13" s="69">
        <v>80989</v>
      </c>
      <c r="F13" s="69">
        <v>172109</v>
      </c>
      <c r="G13" s="69">
        <v>73682</v>
      </c>
      <c r="H13" s="69">
        <v>58515</v>
      </c>
      <c r="I13" s="69">
        <v>1916476</v>
      </c>
      <c r="J13" s="69">
        <v>1820770</v>
      </c>
      <c r="K13" s="69">
        <v>0</v>
      </c>
      <c r="L13" s="69">
        <v>119194</v>
      </c>
      <c r="M13" s="69">
        <v>295175</v>
      </c>
      <c r="N13" s="69">
        <v>301020</v>
      </c>
      <c r="O13" s="69">
        <v>3724458</v>
      </c>
      <c r="P13" s="69">
        <v>11518</v>
      </c>
      <c r="Q13" s="122">
        <v>8641914</v>
      </c>
      <c r="R13" s="134"/>
    </row>
    <row r="14" spans="2:18" ht="17.25" customHeight="1" x14ac:dyDescent="0.3">
      <c r="B14" s="118" t="s">
        <v>22</v>
      </c>
      <c r="C14" s="69">
        <v>0</v>
      </c>
      <c r="D14" s="69">
        <v>37304</v>
      </c>
      <c r="E14" s="69">
        <v>3469</v>
      </c>
      <c r="F14" s="69">
        <v>79211</v>
      </c>
      <c r="G14" s="69">
        <v>27677</v>
      </c>
      <c r="H14" s="69">
        <v>70089</v>
      </c>
      <c r="I14" s="69">
        <v>297935</v>
      </c>
      <c r="J14" s="69">
        <v>190277</v>
      </c>
      <c r="K14" s="69">
        <v>0</v>
      </c>
      <c r="L14" s="69">
        <v>12021</v>
      </c>
      <c r="M14" s="69">
        <v>63889</v>
      </c>
      <c r="N14" s="69">
        <v>-4051</v>
      </c>
      <c r="O14" s="69">
        <v>0</v>
      </c>
      <c r="P14" s="69">
        <v>-4754</v>
      </c>
      <c r="Q14" s="122">
        <v>773066</v>
      </c>
      <c r="R14" s="134"/>
    </row>
    <row r="15" spans="2:18" ht="17.25" customHeight="1" x14ac:dyDescent="0.3">
      <c r="B15" s="118" t="s">
        <v>23</v>
      </c>
      <c r="C15" s="69">
        <v>0</v>
      </c>
      <c r="D15" s="69">
        <v>0</v>
      </c>
      <c r="E15" s="69">
        <v>0</v>
      </c>
      <c r="F15" s="69">
        <v>0</v>
      </c>
      <c r="G15" s="69">
        <v>0</v>
      </c>
      <c r="H15" s="69">
        <v>0</v>
      </c>
      <c r="I15" s="69">
        <v>175103</v>
      </c>
      <c r="J15" s="69">
        <v>53284</v>
      </c>
      <c r="K15" s="69">
        <v>2369124</v>
      </c>
      <c r="L15" s="69">
        <v>0</v>
      </c>
      <c r="M15" s="69">
        <v>0</v>
      </c>
      <c r="N15" s="69">
        <v>0</v>
      </c>
      <c r="O15" s="69">
        <v>0</v>
      </c>
      <c r="P15" s="69">
        <v>0</v>
      </c>
      <c r="Q15" s="122">
        <v>2597511</v>
      </c>
      <c r="R15" s="134"/>
    </row>
    <row r="16" spans="2:18" ht="17.25" customHeight="1" x14ac:dyDescent="0.3">
      <c r="B16" s="118" t="s">
        <v>24</v>
      </c>
      <c r="C16" s="69">
        <v>9</v>
      </c>
      <c r="D16" s="69">
        <v>11761</v>
      </c>
      <c r="E16" s="69">
        <v>12392</v>
      </c>
      <c r="F16" s="69">
        <v>35375</v>
      </c>
      <c r="G16" s="69">
        <v>13985</v>
      </c>
      <c r="H16" s="69">
        <v>35486</v>
      </c>
      <c r="I16" s="69">
        <v>612559</v>
      </c>
      <c r="J16" s="69">
        <v>429048</v>
      </c>
      <c r="K16" s="69">
        <v>25572</v>
      </c>
      <c r="L16" s="69">
        <v>902</v>
      </c>
      <c r="M16" s="69">
        <v>28307</v>
      </c>
      <c r="N16" s="69">
        <v>178438</v>
      </c>
      <c r="O16" s="69">
        <v>0</v>
      </c>
      <c r="P16" s="69">
        <v>81255</v>
      </c>
      <c r="Q16" s="122">
        <v>1465087</v>
      </c>
      <c r="R16" s="134"/>
    </row>
    <row r="17" spans="2:18" ht="17.25" customHeight="1" x14ac:dyDescent="0.3">
      <c r="B17" s="118" t="s">
        <v>25</v>
      </c>
      <c r="C17" s="69">
        <v>0</v>
      </c>
      <c r="D17" s="69">
        <v>19720</v>
      </c>
      <c r="E17" s="69">
        <v>19169</v>
      </c>
      <c r="F17" s="69">
        <v>73245</v>
      </c>
      <c r="G17" s="69">
        <v>41280</v>
      </c>
      <c r="H17" s="69">
        <v>53762</v>
      </c>
      <c r="I17" s="69">
        <v>620359</v>
      </c>
      <c r="J17" s="69">
        <v>590137</v>
      </c>
      <c r="K17" s="69">
        <v>0</v>
      </c>
      <c r="L17" s="69">
        <v>67646</v>
      </c>
      <c r="M17" s="69">
        <v>77074</v>
      </c>
      <c r="N17" s="69">
        <v>103630</v>
      </c>
      <c r="O17" s="69">
        <v>712034</v>
      </c>
      <c r="P17" s="69">
        <v>5017</v>
      </c>
      <c r="Q17" s="122">
        <v>2383070</v>
      </c>
      <c r="R17" s="134"/>
    </row>
    <row r="18" spans="2:18" ht="17.25" customHeight="1" x14ac:dyDescent="0.3">
      <c r="B18" s="118" t="s">
        <v>26</v>
      </c>
      <c r="C18" s="69">
        <v>3627</v>
      </c>
      <c r="D18" s="69">
        <v>57007</v>
      </c>
      <c r="E18" s="69">
        <v>87200</v>
      </c>
      <c r="F18" s="69">
        <v>225178</v>
      </c>
      <c r="G18" s="69">
        <v>66921</v>
      </c>
      <c r="H18" s="69">
        <v>132377</v>
      </c>
      <c r="I18" s="69">
        <v>792205</v>
      </c>
      <c r="J18" s="69">
        <v>756130</v>
      </c>
      <c r="K18" s="69">
        <v>117121</v>
      </c>
      <c r="L18" s="69">
        <v>66112</v>
      </c>
      <c r="M18" s="69">
        <v>313078</v>
      </c>
      <c r="N18" s="69">
        <v>586077</v>
      </c>
      <c r="O18" s="69">
        <v>564212</v>
      </c>
      <c r="P18" s="69">
        <v>53702</v>
      </c>
      <c r="Q18" s="122">
        <v>3820946</v>
      </c>
      <c r="R18" s="134"/>
    </row>
    <row r="19" spans="2:18" ht="17.25" customHeight="1" x14ac:dyDescent="0.3">
      <c r="B19" s="118" t="s">
        <v>27</v>
      </c>
      <c r="C19" s="69">
        <v>0</v>
      </c>
      <c r="D19" s="69">
        <v>43272</v>
      </c>
      <c r="E19" s="69">
        <v>56076</v>
      </c>
      <c r="F19" s="69">
        <v>146616</v>
      </c>
      <c r="G19" s="69">
        <v>62334</v>
      </c>
      <c r="H19" s="69">
        <v>135232</v>
      </c>
      <c r="I19" s="69">
        <v>1487269</v>
      </c>
      <c r="J19" s="69">
        <v>1401378</v>
      </c>
      <c r="K19" s="69">
        <v>0</v>
      </c>
      <c r="L19" s="69">
        <v>25854</v>
      </c>
      <c r="M19" s="69">
        <v>153135</v>
      </c>
      <c r="N19" s="69">
        <v>550733</v>
      </c>
      <c r="O19" s="69">
        <v>0</v>
      </c>
      <c r="P19" s="69">
        <v>40580</v>
      </c>
      <c r="Q19" s="122">
        <v>4102480</v>
      </c>
      <c r="R19" s="134"/>
    </row>
    <row r="20" spans="2:18" ht="17.25" customHeight="1" x14ac:dyDescent="0.3">
      <c r="B20" s="118" t="s">
        <v>28</v>
      </c>
      <c r="C20" s="69">
        <v>2550</v>
      </c>
      <c r="D20" s="69">
        <v>42745</v>
      </c>
      <c r="E20" s="69">
        <v>145551</v>
      </c>
      <c r="F20" s="69">
        <v>125539</v>
      </c>
      <c r="G20" s="69">
        <v>142179</v>
      </c>
      <c r="H20" s="69">
        <v>75541</v>
      </c>
      <c r="I20" s="69">
        <v>830223</v>
      </c>
      <c r="J20" s="69">
        <v>532528</v>
      </c>
      <c r="K20" s="69">
        <v>44238</v>
      </c>
      <c r="L20" s="69">
        <v>160093</v>
      </c>
      <c r="M20" s="69">
        <v>104805</v>
      </c>
      <c r="N20" s="69">
        <v>400462</v>
      </c>
      <c r="O20" s="69">
        <v>821501</v>
      </c>
      <c r="P20" s="69">
        <v>42049</v>
      </c>
      <c r="Q20" s="122">
        <v>3470003</v>
      </c>
      <c r="R20" s="134"/>
    </row>
    <row r="21" spans="2:18" ht="17.25" customHeight="1" x14ac:dyDescent="0.3">
      <c r="B21" s="118" t="s">
        <v>29</v>
      </c>
      <c r="C21" s="69">
        <v>4277</v>
      </c>
      <c r="D21" s="69">
        <v>61069</v>
      </c>
      <c r="E21" s="69">
        <v>97320</v>
      </c>
      <c r="F21" s="69">
        <v>181679</v>
      </c>
      <c r="G21" s="69">
        <v>45886</v>
      </c>
      <c r="H21" s="69">
        <v>110335</v>
      </c>
      <c r="I21" s="69">
        <v>1253452</v>
      </c>
      <c r="J21" s="69">
        <v>550261</v>
      </c>
      <c r="K21" s="69">
        <v>0</v>
      </c>
      <c r="L21" s="69">
        <v>86577</v>
      </c>
      <c r="M21" s="69">
        <v>203225</v>
      </c>
      <c r="N21" s="69">
        <v>418907</v>
      </c>
      <c r="O21" s="69">
        <v>105146</v>
      </c>
      <c r="P21" s="69">
        <v>13902</v>
      </c>
      <c r="Q21" s="122">
        <v>3132038</v>
      </c>
      <c r="R21" s="134"/>
    </row>
    <row r="22" spans="2:18" ht="17.25" customHeight="1" x14ac:dyDescent="0.3">
      <c r="B22" s="118" t="s">
        <v>30</v>
      </c>
      <c r="C22" s="69">
        <v>0</v>
      </c>
      <c r="D22" s="69">
        <v>20711</v>
      </c>
      <c r="E22" s="69">
        <v>32431</v>
      </c>
      <c r="F22" s="69">
        <v>107369</v>
      </c>
      <c r="G22" s="69">
        <v>13851</v>
      </c>
      <c r="H22" s="69">
        <v>79007</v>
      </c>
      <c r="I22" s="69">
        <v>297816</v>
      </c>
      <c r="J22" s="69">
        <v>285716</v>
      </c>
      <c r="K22" s="69">
        <v>3298</v>
      </c>
      <c r="L22" s="69">
        <v>17284</v>
      </c>
      <c r="M22" s="69">
        <v>52499</v>
      </c>
      <c r="N22" s="69">
        <v>149562</v>
      </c>
      <c r="O22" s="69">
        <v>0</v>
      </c>
      <c r="P22" s="69">
        <v>16514</v>
      </c>
      <c r="Q22" s="122">
        <v>1076057</v>
      </c>
      <c r="R22" s="134"/>
    </row>
    <row r="23" spans="2:18" ht="17.25"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22">
        <v>0</v>
      </c>
      <c r="R23" s="134"/>
    </row>
    <row r="24" spans="2:18" ht="17.25" customHeight="1" x14ac:dyDescent="0.3">
      <c r="B24" s="118" t="s">
        <v>258</v>
      </c>
      <c r="C24" s="69">
        <v>-1646</v>
      </c>
      <c r="D24" s="69">
        <v>77988</v>
      </c>
      <c r="E24" s="69">
        <v>51071</v>
      </c>
      <c r="F24" s="69">
        <v>72431</v>
      </c>
      <c r="G24" s="69">
        <v>255293</v>
      </c>
      <c r="H24" s="69">
        <v>116698</v>
      </c>
      <c r="I24" s="69">
        <v>903099</v>
      </c>
      <c r="J24" s="69">
        <v>455618</v>
      </c>
      <c r="K24" s="69">
        <v>0</v>
      </c>
      <c r="L24" s="69">
        <v>-32498</v>
      </c>
      <c r="M24" s="69">
        <v>26732</v>
      </c>
      <c r="N24" s="69">
        <v>292161</v>
      </c>
      <c r="O24" s="69">
        <v>0</v>
      </c>
      <c r="P24" s="69">
        <v>85606</v>
      </c>
      <c r="Q24" s="122">
        <v>2302553</v>
      </c>
      <c r="R24" s="134"/>
    </row>
    <row r="25" spans="2:18" ht="17.25" customHeight="1" x14ac:dyDescent="0.3">
      <c r="B25" s="118" t="s">
        <v>259</v>
      </c>
      <c r="C25" s="69">
        <v>0</v>
      </c>
      <c r="D25" s="69">
        <v>0</v>
      </c>
      <c r="E25" s="69">
        <v>0</v>
      </c>
      <c r="F25" s="69">
        <v>0</v>
      </c>
      <c r="G25" s="69">
        <v>0</v>
      </c>
      <c r="H25" s="69">
        <v>0</v>
      </c>
      <c r="I25" s="69">
        <v>0</v>
      </c>
      <c r="J25" s="69">
        <v>0</v>
      </c>
      <c r="K25" s="69">
        <v>0</v>
      </c>
      <c r="L25" s="69">
        <v>0</v>
      </c>
      <c r="M25" s="69">
        <v>0</v>
      </c>
      <c r="N25" s="69">
        <v>0</v>
      </c>
      <c r="O25" s="69">
        <v>6047194</v>
      </c>
      <c r="P25" s="69">
        <v>0</v>
      </c>
      <c r="Q25" s="122">
        <v>6047194</v>
      </c>
      <c r="R25" s="134"/>
    </row>
    <row r="26" spans="2:18" ht="17.25" customHeight="1" x14ac:dyDescent="0.3">
      <c r="B26" s="118" t="s">
        <v>33</v>
      </c>
      <c r="C26" s="69">
        <v>0</v>
      </c>
      <c r="D26" s="69">
        <v>28507</v>
      </c>
      <c r="E26" s="69">
        <v>35690</v>
      </c>
      <c r="F26" s="69">
        <v>72805</v>
      </c>
      <c r="G26" s="69">
        <v>16489</v>
      </c>
      <c r="H26" s="69">
        <v>184296</v>
      </c>
      <c r="I26" s="69">
        <v>303959</v>
      </c>
      <c r="J26" s="69">
        <v>478653</v>
      </c>
      <c r="K26" s="69">
        <v>0</v>
      </c>
      <c r="L26" s="69">
        <v>10488</v>
      </c>
      <c r="M26" s="69">
        <v>74207</v>
      </c>
      <c r="N26" s="69">
        <v>362667</v>
      </c>
      <c r="O26" s="69">
        <v>87360</v>
      </c>
      <c r="P26" s="69">
        <v>9188</v>
      </c>
      <c r="Q26" s="122">
        <v>1664308</v>
      </c>
      <c r="R26" s="134"/>
    </row>
    <row r="27" spans="2:18" ht="17.25" customHeight="1" x14ac:dyDescent="0.3">
      <c r="B27" s="118" t="s">
        <v>34</v>
      </c>
      <c r="C27" s="69">
        <v>0</v>
      </c>
      <c r="D27" s="69">
        <v>6517</v>
      </c>
      <c r="E27" s="69">
        <v>20252</v>
      </c>
      <c r="F27" s="69">
        <v>33955</v>
      </c>
      <c r="G27" s="69">
        <v>16262</v>
      </c>
      <c r="H27" s="69">
        <v>-3722</v>
      </c>
      <c r="I27" s="69">
        <v>481481</v>
      </c>
      <c r="J27" s="69">
        <v>352854</v>
      </c>
      <c r="K27" s="69">
        <v>41855</v>
      </c>
      <c r="L27" s="69">
        <v>5291</v>
      </c>
      <c r="M27" s="69">
        <v>-1701</v>
      </c>
      <c r="N27" s="69">
        <v>59376</v>
      </c>
      <c r="O27" s="69">
        <v>0</v>
      </c>
      <c r="P27" s="69">
        <v>105615</v>
      </c>
      <c r="Q27" s="122">
        <v>1118037</v>
      </c>
      <c r="R27" s="134"/>
    </row>
    <row r="28" spans="2:18" ht="17.25" customHeight="1" x14ac:dyDescent="0.3">
      <c r="B28" s="118" t="s">
        <v>35</v>
      </c>
      <c r="C28" s="69">
        <v>0</v>
      </c>
      <c r="D28" s="69">
        <v>18933</v>
      </c>
      <c r="E28" s="69">
        <v>8318</v>
      </c>
      <c r="F28" s="69">
        <v>38111</v>
      </c>
      <c r="G28" s="69">
        <v>158198</v>
      </c>
      <c r="H28" s="69">
        <v>6994</v>
      </c>
      <c r="I28" s="69">
        <v>482603</v>
      </c>
      <c r="J28" s="69">
        <v>950199</v>
      </c>
      <c r="K28" s="69">
        <v>0</v>
      </c>
      <c r="L28" s="69">
        <v>12328</v>
      </c>
      <c r="M28" s="69">
        <v>9981</v>
      </c>
      <c r="N28" s="69">
        <v>53848</v>
      </c>
      <c r="O28" s="69">
        <v>1966814</v>
      </c>
      <c r="P28" s="69">
        <v>86028</v>
      </c>
      <c r="Q28" s="122">
        <v>3792354</v>
      </c>
      <c r="R28" s="134"/>
    </row>
    <row r="29" spans="2:18" ht="17.25" customHeight="1" x14ac:dyDescent="0.3">
      <c r="B29" s="118" t="s">
        <v>36</v>
      </c>
      <c r="C29" s="69">
        <v>212</v>
      </c>
      <c r="D29" s="69">
        <v>73610</v>
      </c>
      <c r="E29" s="69">
        <v>41101</v>
      </c>
      <c r="F29" s="69">
        <v>63532</v>
      </c>
      <c r="G29" s="69">
        <v>34786</v>
      </c>
      <c r="H29" s="69">
        <v>136114</v>
      </c>
      <c r="I29" s="69">
        <v>451673</v>
      </c>
      <c r="J29" s="69">
        <v>449240</v>
      </c>
      <c r="K29" s="69">
        <v>0</v>
      </c>
      <c r="L29" s="69">
        <v>24823</v>
      </c>
      <c r="M29" s="69">
        <v>26741</v>
      </c>
      <c r="N29" s="69">
        <v>368600</v>
      </c>
      <c r="O29" s="69">
        <v>0</v>
      </c>
      <c r="P29" s="69">
        <v>21520</v>
      </c>
      <c r="Q29" s="122">
        <v>1691953</v>
      </c>
      <c r="R29" s="134"/>
    </row>
    <row r="30" spans="2:18" ht="17.25" customHeight="1" x14ac:dyDescent="0.3">
      <c r="B30" s="118" t="s">
        <v>192</v>
      </c>
      <c r="C30" s="69">
        <v>0</v>
      </c>
      <c r="D30" s="69">
        <v>15808</v>
      </c>
      <c r="E30" s="69">
        <v>14034</v>
      </c>
      <c r="F30" s="69">
        <v>15350</v>
      </c>
      <c r="G30" s="69">
        <v>8241</v>
      </c>
      <c r="H30" s="69">
        <v>8218</v>
      </c>
      <c r="I30" s="69">
        <v>418947</v>
      </c>
      <c r="J30" s="69">
        <v>221223</v>
      </c>
      <c r="K30" s="69">
        <v>0</v>
      </c>
      <c r="L30" s="69">
        <v>12792</v>
      </c>
      <c r="M30" s="69">
        <v>59347</v>
      </c>
      <c r="N30" s="69">
        <v>52957</v>
      </c>
      <c r="O30" s="69">
        <v>0</v>
      </c>
      <c r="P30" s="69">
        <v>10427</v>
      </c>
      <c r="Q30" s="122">
        <v>837343</v>
      </c>
      <c r="R30" s="134"/>
    </row>
    <row r="31" spans="2:18" ht="17.25" customHeight="1" x14ac:dyDescent="0.3">
      <c r="B31" s="118" t="s">
        <v>193</v>
      </c>
      <c r="C31" s="69">
        <v>6402</v>
      </c>
      <c r="D31" s="69">
        <v>11644</v>
      </c>
      <c r="E31" s="69">
        <v>7047</v>
      </c>
      <c r="F31" s="69">
        <v>16030</v>
      </c>
      <c r="G31" s="69">
        <v>37610</v>
      </c>
      <c r="H31" s="69">
        <v>17325</v>
      </c>
      <c r="I31" s="69">
        <v>199461</v>
      </c>
      <c r="J31" s="69">
        <v>134381</v>
      </c>
      <c r="K31" s="69">
        <v>0</v>
      </c>
      <c r="L31" s="69">
        <v>3694</v>
      </c>
      <c r="M31" s="69">
        <v>10872</v>
      </c>
      <c r="N31" s="69">
        <v>23702</v>
      </c>
      <c r="O31" s="69">
        <v>0</v>
      </c>
      <c r="P31" s="69">
        <v>7574</v>
      </c>
      <c r="Q31" s="122">
        <v>475742</v>
      </c>
      <c r="R31" s="134"/>
    </row>
    <row r="32" spans="2:18" ht="17.25" customHeight="1" x14ac:dyDescent="0.3">
      <c r="B32" s="118" t="s">
        <v>37</v>
      </c>
      <c r="C32" s="69">
        <v>0</v>
      </c>
      <c r="D32" s="69">
        <v>25025</v>
      </c>
      <c r="E32" s="69">
        <v>43811</v>
      </c>
      <c r="F32" s="69">
        <v>91613</v>
      </c>
      <c r="G32" s="69">
        <v>3660</v>
      </c>
      <c r="H32" s="69">
        <v>55154</v>
      </c>
      <c r="I32" s="69">
        <v>809579</v>
      </c>
      <c r="J32" s="69">
        <v>708530</v>
      </c>
      <c r="K32" s="69">
        <v>0</v>
      </c>
      <c r="L32" s="69">
        <v>14993</v>
      </c>
      <c r="M32" s="69">
        <v>54493</v>
      </c>
      <c r="N32" s="69">
        <v>234255</v>
      </c>
      <c r="O32" s="69">
        <v>0</v>
      </c>
      <c r="P32" s="69">
        <v>19295</v>
      </c>
      <c r="Q32" s="122">
        <v>2060407</v>
      </c>
      <c r="R32" s="134"/>
    </row>
    <row r="33" spans="2:18" ht="17.25" customHeight="1" x14ac:dyDescent="0.3">
      <c r="B33" s="118" t="s">
        <v>139</v>
      </c>
      <c r="C33" s="69">
        <v>0</v>
      </c>
      <c r="D33" s="69">
        <v>17104</v>
      </c>
      <c r="E33" s="69">
        <v>8778</v>
      </c>
      <c r="F33" s="69">
        <v>57264</v>
      </c>
      <c r="G33" s="69">
        <v>20945</v>
      </c>
      <c r="H33" s="69">
        <v>3262</v>
      </c>
      <c r="I33" s="69">
        <v>322561</v>
      </c>
      <c r="J33" s="69">
        <v>235947</v>
      </c>
      <c r="K33" s="69">
        <v>0</v>
      </c>
      <c r="L33" s="69">
        <v>35069</v>
      </c>
      <c r="M33" s="69">
        <v>28183</v>
      </c>
      <c r="N33" s="69">
        <v>67779</v>
      </c>
      <c r="O33" s="69">
        <v>281281</v>
      </c>
      <c r="P33" s="69">
        <v>915</v>
      </c>
      <c r="Q33" s="122">
        <v>1079087</v>
      </c>
      <c r="R33" s="134"/>
    </row>
    <row r="34" spans="2:18" ht="17.25" customHeight="1" x14ac:dyDescent="0.3">
      <c r="B34" s="118" t="s">
        <v>211</v>
      </c>
      <c r="C34" s="69">
        <v>0</v>
      </c>
      <c r="D34" s="69">
        <v>9650</v>
      </c>
      <c r="E34" s="69">
        <v>7342</v>
      </c>
      <c r="F34" s="69">
        <v>11308</v>
      </c>
      <c r="G34" s="69">
        <v>31964</v>
      </c>
      <c r="H34" s="69">
        <v>6153</v>
      </c>
      <c r="I34" s="69">
        <v>416770</v>
      </c>
      <c r="J34" s="69">
        <v>167399</v>
      </c>
      <c r="K34" s="69">
        <v>0</v>
      </c>
      <c r="L34" s="69">
        <v>11205</v>
      </c>
      <c r="M34" s="69">
        <v>14366</v>
      </c>
      <c r="N34" s="69">
        <v>23324</v>
      </c>
      <c r="O34" s="69">
        <v>0</v>
      </c>
      <c r="P34" s="69">
        <v>1129</v>
      </c>
      <c r="Q34" s="122">
        <v>700610</v>
      </c>
      <c r="R34" s="134"/>
    </row>
    <row r="35" spans="2:18" ht="17.25" customHeight="1" x14ac:dyDescent="0.3">
      <c r="B35" s="118" t="s">
        <v>140</v>
      </c>
      <c r="C35" s="69">
        <v>0</v>
      </c>
      <c r="D35" s="69">
        <v>5623</v>
      </c>
      <c r="E35" s="69">
        <v>6522</v>
      </c>
      <c r="F35" s="69">
        <v>3355</v>
      </c>
      <c r="G35" s="69">
        <v>15345</v>
      </c>
      <c r="H35" s="69">
        <v>18122</v>
      </c>
      <c r="I35" s="69">
        <v>362360</v>
      </c>
      <c r="J35" s="69">
        <v>197009</v>
      </c>
      <c r="K35" s="69">
        <v>56309</v>
      </c>
      <c r="L35" s="69">
        <v>37770</v>
      </c>
      <c r="M35" s="69">
        <v>17243</v>
      </c>
      <c r="N35" s="69">
        <v>34606</v>
      </c>
      <c r="O35" s="69">
        <v>1191117</v>
      </c>
      <c r="P35" s="69">
        <v>6705</v>
      </c>
      <c r="Q35" s="122">
        <v>1952085</v>
      </c>
      <c r="R35" s="134"/>
    </row>
    <row r="36" spans="2:18" ht="17.25" customHeight="1" x14ac:dyDescent="0.3">
      <c r="B36" s="118" t="s">
        <v>141</v>
      </c>
      <c r="C36" s="69">
        <v>0</v>
      </c>
      <c r="D36" s="69">
        <v>4543</v>
      </c>
      <c r="E36" s="69">
        <v>10352</v>
      </c>
      <c r="F36" s="69">
        <v>7380</v>
      </c>
      <c r="G36" s="69">
        <v>6198</v>
      </c>
      <c r="H36" s="69">
        <v>2341</v>
      </c>
      <c r="I36" s="69">
        <v>498321</v>
      </c>
      <c r="J36" s="69">
        <v>168869</v>
      </c>
      <c r="K36" s="69">
        <v>0</v>
      </c>
      <c r="L36" s="69">
        <v>36022</v>
      </c>
      <c r="M36" s="69">
        <v>23410</v>
      </c>
      <c r="N36" s="69">
        <v>64994</v>
      </c>
      <c r="O36" s="69">
        <v>211480</v>
      </c>
      <c r="P36" s="69">
        <v>5930</v>
      </c>
      <c r="Q36" s="122">
        <v>1039841</v>
      </c>
      <c r="R36" s="134"/>
    </row>
    <row r="37" spans="2:18" ht="17.25" customHeight="1" x14ac:dyDescent="0.3">
      <c r="B37" s="118" t="s">
        <v>212</v>
      </c>
      <c r="C37" s="69">
        <v>0</v>
      </c>
      <c r="D37" s="69">
        <v>13676</v>
      </c>
      <c r="E37" s="69">
        <v>56050</v>
      </c>
      <c r="F37" s="69">
        <v>30962</v>
      </c>
      <c r="G37" s="69">
        <v>40269</v>
      </c>
      <c r="H37" s="69">
        <v>17272</v>
      </c>
      <c r="I37" s="69">
        <v>649475</v>
      </c>
      <c r="J37" s="69">
        <v>600023</v>
      </c>
      <c r="K37" s="69">
        <v>169508</v>
      </c>
      <c r="L37" s="69">
        <v>3786</v>
      </c>
      <c r="M37" s="69">
        <v>-71028</v>
      </c>
      <c r="N37" s="69">
        <v>78225</v>
      </c>
      <c r="O37" s="69">
        <v>427387</v>
      </c>
      <c r="P37" s="69">
        <v>101888</v>
      </c>
      <c r="Q37" s="122">
        <v>2117495</v>
      </c>
      <c r="R37" s="134"/>
    </row>
    <row r="38" spans="2:18" ht="17.25"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22">
        <v>0</v>
      </c>
      <c r="R38" s="134"/>
    </row>
    <row r="39" spans="2:18" ht="17.25" customHeight="1" x14ac:dyDescent="0.3">
      <c r="B39" s="118" t="s">
        <v>39</v>
      </c>
      <c r="C39" s="69">
        <v>0</v>
      </c>
      <c r="D39" s="69">
        <v>12663</v>
      </c>
      <c r="E39" s="69">
        <v>37066</v>
      </c>
      <c r="F39" s="69">
        <v>60192</v>
      </c>
      <c r="G39" s="69">
        <v>8792</v>
      </c>
      <c r="H39" s="69">
        <v>88815</v>
      </c>
      <c r="I39" s="69">
        <v>171610</v>
      </c>
      <c r="J39" s="69">
        <v>122939</v>
      </c>
      <c r="K39" s="69">
        <v>0</v>
      </c>
      <c r="L39" s="69">
        <v>10574</v>
      </c>
      <c r="M39" s="69">
        <v>89929</v>
      </c>
      <c r="N39" s="69">
        <v>169895</v>
      </c>
      <c r="O39" s="69">
        <v>16181</v>
      </c>
      <c r="P39" s="69">
        <v>19010</v>
      </c>
      <c r="Q39" s="122">
        <v>807666</v>
      </c>
      <c r="R39" s="134"/>
    </row>
    <row r="40" spans="2:18" ht="17.25" customHeight="1" x14ac:dyDescent="0.3">
      <c r="B40" s="118" t="s">
        <v>40</v>
      </c>
      <c r="C40" s="69">
        <v>0</v>
      </c>
      <c r="D40" s="69">
        <v>25773</v>
      </c>
      <c r="E40" s="69">
        <v>34007</v>
      </c>
      <c r="F40" s="69">
        <v>38502</v>
      </c>
      <c r="G40" s="69">
        <v>26713</v>
      </c>
      <c r="H40" s="69">
        <v>-22616</v>
      </c>
      <c r="I40" s="69">
        <v>521572</v>
      </c>
      <c r="J40" s="69">
        <v>380609</v>
      </c>
      <c r="K40" s="69">
        <v>0</v>
      </c>
      <c r="L40" s="69">
        <v>43385</v>
      </c>
      <c r="M40" s="69">
        <v>28653</v>
      </c>
      <c r="N40" s="69">
        <v>86409</v>
      </c>
      <c r="O40" s="69">
        <v>134419</v>
      </c>
      <c r="P40" s="69">
        <v>14373</v>
      </c>
      <c r="Q40" s="122">
        <v>1311800</v>
      </c>
      <c r="R40" s="134"/>
    </row>
    <row r="41" spans="2:18" ht="17.25" customHeight="1" x14ac:dyDescent="0.3">
      <c r="B41" s="118" t="s">
        <v>41</v>
      </c>
      <c r="C41" s="69">
        <v>0</v>
      </c>
      <c r="D41" s="69">
        <v>10042</v>
      </c>
      <c r="E41" s="69">
        <v>3186</v>
      </c>
      <c r="F41" s="69">
        <v>6255</v>
      </c>
      <c r="G41" s="69">
        <v>31267</v>
      </c>
      <c r="H41" s="69">
        <v>8866</v>
      </c>
      <c r="I41" s="69">
        <v>639909</v>
      </c>
      <c r="J41" s="69">
        <v>543978</v>
      </c>
      <c r="K41" s="69">
        <v>0</v>
      </c>
      <c r="L41" s="69">
        <v>19631</v>
      </c>
      <c r="M41" s="69">
        <v>7963</v>
      </c>
      <c r="N41" s="69">
        <v>44665</v>
      </c>
      <c r="O41" s="69">
        <v>0</v>
      </c>
      <c r="P41" s="69">
        <v>43330</v>
      </c>
      <c r="Q41" s="122">
        <v>1359091</v>
      </c>
      <c r="R41" s="134"/>
    </row>
    <row r="42" spans="2:18" ht="17.25" customHeight="1" x14ac:dyDescent="0.3">
      <c r="B42" s="118" t="s">
        <v>42</v>
      </c>
      <c r="C42" s="69">
        <v>0</v>
      </c>
      <c r="D42" s="69">
        <v>-1288</v>
      </c>
      <c r="E42" s="69">
        <v>696</v>
      </c>
      <c r="F42" s="69">
        <v>-1862</v>
      </c>
      <c r="G42" s="69">
        <v>15812</v>
      </c>
      <c r="H42" s="69">
        <v>1677</v>
      </c>
      <c r="I42" s="69">
        <v>463279</v>
      </c>
      <c r="J42" s="69">
        <v>79414</v>
      </c>
      <c r="K42" s="69">
        <v>39308</v>
      </c>
      <c r="L42" s="69">
        <v>6267</v>
      </c>
      <c r="M42" s="69">
        <v>10190</v>
      </c>
      <c r="N42" s="69">
        <v>7377</v>
      </c>
      <c r="O42" s="69">
        <v>49572</v>
      </c>
      <c r="P42" s="69">
        <v>928</v>
      </c>
      <c r="Q42" s="122">
        <v>671369</v>
      </c>
      <c r="R42" s="134"/>
    </row>
    <row r="43" spans="2:18" ht="17.25" customHeight="1" x14ac:dyDescent="0.3">
      <c r="B43" s="118" t="s">
        <v>43</v>
      </c>
      <c r="C43" s="69">
        <v>548</v>
      </c>
      <c r="D43" s="69">
        <v>37896</v>
      </c>
      <c r="E43" s="69">
        <v>128811</v>
      </c>
      <c r="F43" s="69">
        <v>152502</v>
      </c>
      <c r="G43" s="69">
        <v>69499</v>
      </c>
      <c r="H43" s="69">
        <v>64322</v>
      </c>
      <c r="I43" s="69">
        <v>1050188</v>
      </c>
      <c r="J43" s="69">
        <v>940351</v>
      </c>
      <c r="K43" s="69">
        <v>0</v>
      </c>
      <c r="L43" s="69">
        <v>68193</v>
      </c>
      <c r="M43" s="69">
        <v>128256</v>
      </c>
      <c r="N43" s="69">
        <v>182000</v>
      </c>
      <c r="O43" s="69">
        <v>6097475</v>
      </c>
      <c r="P43" s="69">
        <v>11881</v>
      </c>
      <c r="Q43" s="122">
        <v>8931923</v>
      </c>
      <c r="R43" s="134"/>
    </row>
    <row r="44" spans="2:18" ht="17.25"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22">
        <v>0</v>
      </c>
      <c r="R44" s="134"/>
    </row>
    <row r="45" spans="2:18" ht="17.25" customHeight="1" x14ac:dyDescent="0.3">
      <c r="B45" s="120" t="s">
        <v>45</v>
      </c>
      <c r="C45" s="121">
        <f>SUM(C7:C44)</f>
        <v>16589</v>
      </c>
      <c r="D45" s="121">
        <f t="shared" ref="D45:P45" si="0">SUM(D7:D44)</f>
        <v>843596</v>
      </c>
      <c r="E45" s="121">
        <f t="shared" si="0"/>
        <v>1230767</v>
      </c>
      <c r="F45" s="121">
        <f t="shared" si="0"/>
        <v>2525211</v>
      </c>
      <c r="G45" s="121">
        <f t="shared" si="0"/>
        <v>1655922</v>
      </c>
      <c r="H45" s="121">
        <f t="shared" si="0"/>
        <v>1749219</v>
      </c>
      <c r="I45" s="121">
        <f t="shared" si="0"/>
        <v>21010464</v>
      </c>
      <c r="J45" s="121">
        <f t="shared" si="0"/>
        <v>16660532</v>
      </c>
      <c r="K45" s="121">
        <f t="shared" si="0"/>
        <v>2904393</v>
      </c>
      <c r="L45" s="121">
        <f t="shared" si="0"/>
        <v>1562807</v>
      </c>
      <c r="M45" s="121">
        <f t="shared" si="0"/>
        <v>2310304</v>
      </c>
      <c r="N45" s="121">
        <f t="shared" si="0"/>
        <v>5885203</v>
      </c>
      <c r="O45" s="121">
        <f t="shared" si="0"/>
        <v>29881998</v>
      </c>
      <c r="P45" s="121">
        <f t="shared" si="0"/>
        <v>1938901</v>
      </c>
      <c r="Q45" s="121">
        <f>SUM(Q7:Q44)</f>
        <v>90175902</v>
      </c>
      <c r="R45" s="134"/>
    </row>
    <row r="46" spans="2:18" ht="17.25" customHeight="1" x14ac:dyDescent="0.3">
      <c r="B46" s="288" t="s">
        <v>46</v>
      </c>
      <c r="C46" s="288"/>
      <c r="D46" s="288"/>
      <c r="E46" s="288"/>
      <c r="F46" s="288"/>
      <c r="G46" s="288"/>
      <c r="H46" s="288"/>
      <c r="I46" s="288"/>
      <c r="J46" s="288"/>
      <c r="K46" s="288"/>
      <c r="L46" s="288"/>
      <c r="M46" s="288"/>
      <c r="N46" s="288"/>
      <c r="O46" s="288"/>
      <c r="P46" s="288"/>
      <c r="Q46" s="288"/>
      <c r="R46" s="135"/>
    </row>
    <row r="47" spans="2:18" ht="17.25" customHeight="1" x14ac:dyDescent="0.3">
      <c r="B47" s="118" t="s">
        <v>47</v>
      </c>
      <c r="C47" s="69">
        <v>39782</v>
      </c>
      <c r="D47" s="69">
        <v>260712</v>
      </c>
      <c r="E47" s="69">
        <v>12636</v>
      </c>
      <c r="F47" s="69">
        <v>974712</v>
      </c>
      <c r="G47" s="69">
        <v>54492</v>
      </c>
      <c r="H47" s="69">
        <v>86417</v>
      </c>
      <c r="I47" s="69">
        <v>0</v>
      </c>
      <c r="J47" s="69">
        <v>78938</v>
      </c>
      <c r="K47" s="69">
        <v>0</v>
      </c>
      <c r="L47" s="69">
        <v>0</v>
      </c>
      <c r="M47" s="69">
        <v>0</v>
      </c>
      <c r="N47" s="69">
        <v>260197</v>
      </c>
      <c r="O47" s="69">
        <v>626647</v>
      </c>
      <c r="P47" s="69">
        <v>236462</v>
      </c>
      <c r="Q47" s="122">
        <v>2630995</v>
      </c>
      <c r="R47" s="134"/>
    </row>
    <row r="48" spans="2:18" ht="17.25" customHeight="1" x14ac:dyDescent="0.3">
      <c r="B48" s="118" t="s">
        <v>64</v>
      </c>
      <c r="C48" s="69">
        <v>11732</v>
      </c>
      <c r="D48" s="69">
        <v>244125</v>
      </c>
      <c r="E48" s="69">
        <v>0</v>
      </c>
      <c r="F48" s="69">
        <v>1213537</v>
      </c>
      <c r="G48" s="69">
        <v>13672</v>
      </c>
      <c r="H48" s="69">
        <v>199505</v>
      </c>
      <c r="I48" s="69">
        <v>0</v>
      </c>
      <c r="J48" s="69">
        <v>227264</v>
      </c>
      <c r="K48" s="69">
        <v>0</v>
      </c>
      <c r="L48" s="69">
        <v>31765</v>
      </c>
      <c r="M48" s="69">
        <v>0</v>
      </c>
      <c r="N48" s="69">
        <v>0</v>
      </c>
      <c r="O48" s="69">
        <v>588614</v>
      </c>
      <c r="P48" s="69">
        <v>304995</v>
      </c>
      <c r="Q48" s="122">
        <v>2835210</v>
      </c>
      <c r="R48" s="134"/>
    </row>
    <row r="49" spans="2:18" ht="17.25" customHeight="1" x14ac:dyDescent="0.3">
      <c r="B49" s="7" t="s">
        <v>250</v>
      </c>
      <c r="C49" s="69">
        <v>5705</v>
      </c>
      <c r="D49" s="69">
        <v>89390</v>
      </c>
      <c r="E49" s="69">
        <v>34527</v>
      </c>
      <c r="F49" s="69">
        <v>253421</v>
      </c>
      <c r="G49" s="69">
        <v>15581</v>
      </c>
      <c r="H49" s="69">
        <v>37703</v>
      </c>
      <c r="I49" s="69">
        <v>25266</v>
      </c>
      <c r="J49" s="69">
        <v>27367</v>
      </c>
      <c r="K49" s="69">
        <v>0</v>
      </c>
      <c r="L49" s="69">
        <v>15270</v>
      </c>
      <c r="M49" s="69">
        <v>31652</v>
      </c>
      <c r="N49" s="69">
        <v>208</v>
      </c>
      <c r="O49" s="69">
        <v>134037</v>
      </c>
      <c r="P49" s="69">
        <v>66590</v>
      </c>
      <c r="Q49" s="122">
        <v>736717</v>
      </c>
      <c r="R49" s="134"/>
    </row>
    <row r="50" spans="2:18" ht="17.25" customHeight="1" x14ac:dyDescent="0.3">
      <c r="B50" s="118" t="s">
        <v>48</v>
      </c>
      <c r="C50" s="69">
        <v>39610</v>
      </c>
      <c r="D50" s="69">
        <v>544940</v>
      </c>
      <c r="E50" s="69">
        <v>3330245</v>
      </c>
      <c r="F50" s="69">
        <v>1502879</v>
      </c>
      <c r="G50" s="69">
        <v>128301</v>
      </c>
      <c r="H50" s="69">
        <v>726113</v>
      </c>
      <c r="I50" s="69">
        <v>107005</v>
      </c>
      <c r="J50" s="69">
        <v>969527</v>
      </c>
      <c r="K50" s="69">
        <v>-62999</v>
      </c>
      <c r="L50" s="69">
        <v>3104629</v>
      </c>
      <c r="M50" s="69">
        <v>72790</v>
      </c>
      <c r="N50" s="69">
        <v>4748</v>
      </c>
      <c r="O50" s="69">
        <v>2775571</v>
      </c>
      <c r="P50" s="69">
        <v>5448267</v>
      </c>
      <c r="Q50" s="122">
        <v>18691627</v>
      </c>
      <c r="R50" s="134"/>
    </row>
    <row r="51" spans="2:18" ht="17.25" customHeight="1" x14ac:dyDescent="0.3">
      <c r="B51" s="118" t="s">
        <v>251</v>
      </c>
      <c r="C51" s="69">
        <v>2503</v>
      </c>
      <c r="D51" s="69">
        <v>38970</v>
      </c>
      <c r="E51" s="69">
        <v>1195</v>
      </c>
      <c r="F51" s="69">
        <v>158938</v>
      </c>
      <c r="G51" s="69">
        <v>64458</v>
      </c>
      <c r="H51" s="69">
        <v>46257</v>
      </c>
      <c r="I51" s="69">
        <v>4611</v>
      </c>
      <c r="J51" s="69">
        <v>3092</v>
      </c>
      <c r="K51" s="69">
        <v>0</v>
      </c>
      <c r="L51" s="69">
        <v>19837</v>
      </c>
      <c r="M51" s="69">
        <v>3866</v>
      </c>
      <c r="N51" s="69">
        <v>3530</v>
      </c>
      <c r="O51" s="69">
        <v>3419</v>
      </c>
      <c r="P51" s="69">
        <v>55002</v>
      </c>
      <c r="Q51" s="122">
        <v>405678</v>
      </c>
      <c r="R51" s="134"/>
    </row>
    <row r="52" spans="2:18" ht="17.25" customHeight="1" x14ac:dyDescent="0.3">
      <c r="B52" s="120" t="s">
        <v>45</v>
      </c>
      <c r="C52" s="121">
        <f>SUM(C47:C51)</f>
        <v>99332</v>
      </c>
      <c r="D52" s="121">
        <f>SUM(D47:D51)</f>
        <v>1178137</v>
      </c>
      <c r="E52" s="121">
        <f t="shared" ref="E52:Q52" si="1">SUM(E47:E51)</f>
        <v>3378603</v>
      </c>
      <c r="F52" s="121">
        <f t="shared" si="1"/>
        <v>4103487</v>
      </c>
      <c r="G52" s="121">
        <f t="shared" si="1"/>
        <v>276504</v>
      </c>
      <c r="H52" s="121">
        <f t="shared" si="1"/>
        <v>1095995</v>
      </c>
      <c r="I52" s="121">
        <f t="shared" si="1"/>
        <v>136882</v>
      </c>
      <c r="J52" s="121">
        <f t="shared" si="1"/>
        <v>1306188</v>
      </c>
      <c r="K52" s="121">
        <f t="shared" si="1"/>
        <v>-62999</v>
      </c>
      <c r="L52" s="121">
        <f t="shared" si="1"/>
        <v>3171501</v>
      </c>
      <c r="M52" s="121">
        <f t="shared" si="1"/>
        <v>108308</v>
      </c>
      <c r="N52" s="121">
        <f t="shared" si="1"/>
        <v>268683</v>
      </c>
      <c r="O52" s="121">
        <f t="shared" si="1"/>
        <v>4128288</v>
      </c>
      <c r="P52" s="121">
        <f t="shared" si="1"/>
        <v>6111316</v>
      </c>
      <c r="Q52" s="121">
        <f t="shared" si="1"/>
        <v>25300227</v>
      </c>
      <c r="R52" s="134"/>
    </row>
    <row r="53" spans="2:18" ht="20.25" customHeight="1" x14ac:dyDescent="0.3">
      <c r="B53" s="289" t="s">
        <v>50</v>
      </c>
      <c r="C53" s="289"/>
      <c r="D53" s="289"/>
      <c r="E53" s="289"/>
      <c r="F53" s="289"/>
      <c r="G53" s="289"/>
      <c r="H53" s="289"/>
      <c r="I53" s="289"/>
      <c r="J53" s="289"/>
      <c r="K53" s="289"/>
      <c r="L53" s="289"/>
      <c r="M53" s="289"/>
      <c r="N53" s="289"/>
      <c r="O53" s="289"/>
      <c r="P53" s="289"/>
      <c r="Q53" s="289"/>
      <c r="R53" s="136"/>
    </row>
    <row r="54" spans="2:18" x14ac:dyDescent="0.3">
      <c r="C54" s="5"/>
      <c r="D54" s="5"/>
      <c r="E54" s="5"/>
      <c r="F54" s="5"/>
      <c r="G54" s="5"/>
      <c r="H54" s="5"/>
      <c r="I54" s="5"/>
      <c r="J54" s="5"/>
      <c r="K54" s="5"/>
      <c r="L54" s="5"/>
      <c r="M54" s="5"/>
      <c r="N54" s="5"/>
      <c r="O54" s="5"/>
      <c r="P54" s="5"/>
      <c r="Q54" s="5"/>
    </row>
    <row r="55" spans="2:18" x14ac:dyDescent="0.3">
      <c r="Q55" s="5"/>
    </row>
    <row r="56" spans="2:18" x14ac:dyDescent="0.3">
      <c r="Q56" s="5"/>
    </row>
  </sheetData>
  <sheetProtection algorithmName="SHA-512" hashValue="ebuib8cB4hxkunAHSIJhnb85DGzmnXu2UM/K4x76+GxgLvZ/aoPYlvk2appDrKOpXXngOhZNc5wvgd+eqdyxqg==" saltValue="tlErra+UpWsAfdyOVMsSeQ==" spinCount="100000" sheet="1" objects="1" scenarios="1"/>
  <mergeCells count="4">
    <mergeCell ref="B4:Q4"/>
    <mergeCell ref="B6:Q6"/>
    <mergeCell ref="B46:Q46"/>
    <mergeCell ref="B53:Q5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4"/>
  <sheetViews>
    <sheetView showGridLines="0" topLeftCell="C1" zoomScale="80" zoomScaleNormal="80" workbookViewId="0">
      <selection activeCell="D10" sqref="D10"/>
    </sheetView>
  </sheetViews>
  <sheetFormatPr defaultColWidth="9.453125" defaultRowHeight="21.75" customHeight="1" x14ac:dyDescent="0.3"/>
  <cols>
    <col min="1" max="1" width="11.54296875" style="4" customWidth="1"/>
    <col min="2" max="2" width="38" style="4" customWidth="1"/>
    <col min="3" max="3" width="175.453125" style="4" customWidth="1"/>
    <col min="4" max="4" width="20.453125" style="4" customWidth="1"/>
    <col min="5" max="16384" width="9.453125" style="4"/>
  </cols>
  <sheetData>
    <row r="1" spans="1:3" ht="21.75" customHeight="1" thickBot="1" x14ac:dyDescent="0.35"/>
    <row r="2" spans="1:3" ht="21.75" customHeight="1" thickTop="1" x14ac:dyDescent="0.3">
      <c r="A2" s="94"/>
      <c r="B2" s="95"/>
      <c r="C2" s="96"/>
    </row>
    <row r="3" spans="1:3" ht="21.75" customHeight="1" x14ac:dyDescent="0.3">
      <c r="A3" s="94"/>
      <c r="B3" s="233" t="s">
        <v>146</v>
      </c>
      <c r="C3" s="234"/>
    </row>
    <row r="4" spans="1:3" ht="21.75" customHeight="1" x14ac:dyDescent="0.3">
      <c r="A4" s="94"/>
      <c r="B4" s="233"/>
      <c r="C4" s="234"/>
    </row>
    <row r="5" spans="1:3" ht="26.25" customHeight="1" x14ac:dyDescent="0.35">
      <c r="A5" s="94"/>
      <c r="B5" s="235" t="s">
        <v>323</v>
      </c>
      <c r="C5" s="236"/>
    </row>
    <row r="6" spans="1:3" ht="21.75" customHeight="1" thickBot="1" x14ac:dyDescent="0.5">
      <c r="A6" s="94"/>
      <c r="B6" s="231" t="s">
        <v>143</v>
      </c>
      <c r="C6" s="232"/>
    </row>
    <row r="7" spans="1:3" s="8" customFormat="1" ht="21.75" customHeight="1" thickTop="1" thickBot="1" x14ac:dyDescent="0.35">
      <c r="A7" s="94"/>
      <c r="B7" s="39" t="s">
        <v>144</v>
      </c>
      <c r="C7" s="40" t="s">
        <v>145</v>
      </c>
    </row>
    <row r="8" spans="1:3" ht="29.25" customHeight="1" thickTop="1" x14ac:dyDescent="0.3">
      <c r="A8" s="94"/>
      <c r="B8" s="97" t="s">
        <v>161</v>
      </c>
      <c r="C8" s="88" t="s">
        <v>264</v>
      </c>
    </row>
    <row r="9" spans="1:3" ht="29.25" customHeight="1" x14ac:dyDescent="0.3">
      <c r="A9" s="94"/>
      <c r="B9" s="98" t="s">
        <v>162</v>
      </c>
      <c r="C9" s="89" t="s">
        <v>265</v>
      </c>
    </row>
    <row r="10" spans="1:3" ht="29.25" customHeight="1" x14ac:dyDescent="0.3">
      <c r="A10" s="94"/>
      <c r="B10" s="98" t="s">
        <v>163</v>
      </c>
      <c r="C10" s="89" t="s">
        <v>266</v>
      </c>
    </row>
    <row r="11" spans="1:3" ht="29.25" customHeight="1" x14ac:dyDescent="0.3">
      <c r="A11" s="94"/>
      <c r="B11" s="98" t="s">
        <v>164</v>
      </c>
      <c r="C11" s="89" t="s">
        <v>267</v>
      </c>
    </row>
    <row r="12" spans="1:3" ht="29.25" customHeight="1" x14ac:dyDescent="0.3">
      <c r="A12" s="94"/>
      <c r="B12" s="98" t="s">
        <v>165</v>
      </c>
      <c r="C12" s="89" t="s">
        <v>268</v>
      </c>
    </row>
    <row r="13" spans="1:3" ht="29.25" customHeight="1" x14ac:dyDescent="0.3">
      <c r="A13" s="94"/>
      <c r="B13" s="98" t="s">
        <v>166</v>
      </c>
      <c r="C13" s="89" t="s">
        <v>269</v>
      </c>
    </row>
    <row r="14" spans="1:3" ht="29.25" customHeight="1" x14ac:dyDescent="0.3">
      <c r="A14" s="94"/>
      <c r="B14" s="98" t="s">
        <v>167</v>
      </c>
      <c r="C14" s="89" t="s">
        <v>270</v>
      </c>
    </row>
    <row r="15" spans="1:3" ht="29.25" customHeight="1" x14ac:dyDescent="0.3">
      <c r="A15" s="94"/>
      <c r="B15" s="98" t="s">
        <v>168</v>
      </c>
      <c r="C15" s="89" t="s">
        <v>271</v>
      </c>
    </row>
    <row r="16" spans="1:3" ht="29.25" customHeight="1" x14ac:dyDescent="0.3">
      <c r="A16" s="94"/>
      <c r="B16" s="98" t="s">
        <v>169</v>
      </c>
      <c r="C16" s="89" t="s">
        <v>272</v>
      </c>
    </row>
    <row r="17" spans="1:4" ht="29.25" customHeight="1" x14ac:dyDescent="0.3">
      <c r="A17" s="94"/>
      <c r="B17" s="98" t="s">
        <v>170</v>
      </c>
      <c r="C17" s="89" t="s">
        <v>273</v>
      </c>
    </row>
    <row r="18" spans="1:4" ht="29.25" customHeight="1" x14ac:dyDescent="0.3">
      <c r="A18" s="94"/>
      <c r="B18" s="98" t="s">
        <v>171</v>
      </c>
      <c r="C18" s="89" t="s">
        <v>274</v>
      </c>
    </row>
    <row r="19" spans="1:4" ht="29.25" customHeight="1" x14ac:dyDescent="0.3">
      <c r="A19" s="94"/>
      <c r="B19" s="98" t="s">
        <v>257</v>
      </c>
      <c r="C19" s="89" t="s">
        <v>275</v>
      </c>
      <c r="D19" s="99"/>
    </row>
    <row r="20" spans="1:4" ht="29.25" customHeight="1" x14ac:dyDescent="0.3">
      <c r="A20" s="94"/>
      <c r="B20" s="98" t="s">
        <v>172</v>
      </c>
      <c r="C20" s="89" t="s">
        <v>276</v>
      </c>
    </row>
    <row r="21" spans="1:4" ht="29.25" customHeight="1" x14ac:dyDescent="0.3">
      <c r="A21" s="94"/>
      <c r="B21" s="98" t="s">
        <v>173</v>
      </c>
      <c r="C21" s="89" t="s">
        <v>277</v>
      </c>
    </row>
    <row r="22" spans="1:4" ht="29.25" customHeight="1" x14ac:dyDescent="0.3">
      <c r="A22" s="94"/>
      <c r="B22" s="98" t="s">
        <v>174</v>
      </c>
      <c r="C22" s="89" t="s">
        <v>278</v>
      </c>
    </row>
    <row r="23" spans="1:4" ht="29.25" customHeight="1" x14ac:dyDescent="0.3">
      <c r="A23" s="94"/>
      <c r="B23" s="98" t="s">
        <v>175</v>
      </c>
      <c r="C23" s="89" t="s">
        <v>279</v>
      </c>
    </row>
    <row r="24" spans="1:4" ht="29.25" customHeight="1" x14ac:dyDescent="0.3">
      <c r="A24" s="94"/>
      <c r="B24" s="98" t="s">
        <v>176</v>
      </c>
      <c r="C24" s="89" t="s">
        <v>280</v>
      </c>
    </row>
    <row r="25" spans="1:4" ht="29.25" customHeight="1" x14ac:dyDescent="0.3">
      <c r="A25" s="94"/>
      <c r="B25" s="98" t="s">
        <v>177</v>
      </c>
      <c r="C25" s="89" t="s">
        <v>281</v>
      </c>
    </row>
    <row r="26" spans="1:4" ht="29.25" customHeight="1" x14ac:dyDescent="0.3">
      <c r="A26" s="94"/>
      <c r="B26" s="98" t="s">
        <v>178</v>
      </c>
      <c r="C26" s="89" t="s">
        <v>282</v>
      </c>
    </row>
    <row r="27" spans="1:4" ht="29.25" customHeight="1" x14ac:dyDescent="0.3">
      <c r="A27" s="94"/>
      <c r="B27" s="98" t="s">
        <v>179</v>
      </c>
      <c r="C27" s="89" t="s">
        <v>283</v>
      </c>
    </row>
    <row r="28" spans="1:4" ht="29.25" customHeight="1" x14ac:dyDescent="0.3">
      <c r="A28" s="94"/>
      <c r="B28" s="98" t="s">
        <v>180</v>
      </c>
      <c r="C28" s="89" t="s">
        <v>283</v>
      </c>
    </row>
    <row r="29" spans="1:4" ht="29.25" customHeight="1" x14ac:dyDescent="0.3">
      <c r="A29" s="94"/>
      <c r="B29" s="98" t="s">
        <v>181</v>
      </c>
      <c r="C29" s="89" t="s">
        <v>283</v>
      </c>
    </row>
    <row r="30" spans="1:4" ht="29.25" customHeight="1" x14ac:dyDescent="0.3">
      <c r="B30" s="98" t="s">
        <v>182</v>
      </c>
      <c r="C30" s="89" t="s">
        <v>284</v>
      </c>
    </row>
    <row r="31" spans="1:4" ht="29.25" customHeight="1" x14ac:dyDescent="0.3">
      <c r="B31" s="98" t="s">
        <v>183</v>
      </c>
      <c r="C31" s="89" t="s">
        <v>284</v>
      </c>
    </row>
    <row r="32" spans="1:4" ht="29.25" customHeight="1" x14ac:dyDescent="0.3">
      <c r="B32" s="98" t="s">
        <v>184</v>
      </c>
      <c r="C32" s="89" t="s">
        <v>284</v>
      </c>
    </row>
    <row r="33" spans="2:3" ht="29.25" customHeight="1" thickBot="1" x14ac:dyDescent="0.35">
      <c r="B33" s="100" t="s">
        <v>185</v>
      </c>
      <c r="C33" s="90" t="s">
        <v>284</v>
      </c>
    </row>
    <row r="34" spans="2:3" ht="21.75" customHeight="1" thickTop="1" x14ac:dyDescent="0.3">
      <c r="B34" s="101"/>
    </row>
  </sheetData>
  <sheetProtection algorithmName="SHA-512" hashValue="qAlW01/LL0npbl5eMOnH47fHLF9dSpL19X5dQlN0dhfxAVvn7ntc/BYTDTeAAKU+gFc2HDYctYYbBL8rEAokTQ==" saltValue="ekmBPRRRgcJDjQhC9h8mog==" spinCount="100000" sheet="1" objects="1" scenarios="1"/>
  <mergeCells count="3">
    <mergeCell ref="B6:C6"/>
    <mergeCell ref="B3:C4"/>
    <mergeCell ref="B5:C5"/>
  </mergeCells>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19" location="'APPENDIX 12'!A1" display="'APPENDIX 12'" xr:uid="{00000000-0004-0000-0200-00000B000000}"/>
    <hyperlink ref="B20" location="'APPENDIX 13'!A1" display="'APPENDIX 13'" xr:uid="{00000000-0004-0000-0200-00000C000000}"/>
    <hyperlink ref="B21" location="'APPENDIX 14'!A1" display="'APPENDIX 14'" xr:uid="{00000000-0004-0000-0200-00000D000000}"/>
    <hyperlink ref="B22" location="'APPENDIX 15'!A1" display="'APPENDIX 15'" xr:uid="{00000000-0004-0000-0200-00000E000000}"/>
    <hyperlink ref="B23" location="'APPENDIX 16'!A1" display="'APPENDIX 16'" xr:uid="{00000000-0004-0000-0200-00000F000000}"/>
    <hyperlink ref="B24" location="'APPENDIX 17'!A1" display="'APPENDIX 17'" xr:uid="{00000000-0004-0000-0200-000010000000}"/>
    <hyperlink ref="B25" location="'APPENDIX 18'!A1" display="'APPENDIX 18'" xr:uid="{00000000-0004-0000-0200-000011000000}"/>
    <hyperlink ref="B26" location="'APPENDIX 19'!A1" display="'APPENDIX 19'" xr:uid="{00000000-0004-0000-0200-000012000000}"/>
    <hyperlink ref="B27" location="'APPENDIX 20 i'!A1" display="'APPENDIX 20 i'" xr:uid="{00000000-0004-0000-0200-000013000000}"/>
    <hyperlink ref="B28" location="'APPENDIX 20 ii'!A1" display="'APPENDIX 20 ii'" xr:uid="{00000000-0004-0000-0200-000014000000}"/>
    <hyperlink ref="B29" location="'APPENDIX 20 iii'!A1" display="'APPENDIX 20 iii'" xr:uid="{00000000-0004-0000-0200-000015000000}"/>
    <hyperlink ref="B30" location="'APPENDIX 21 i'!A1" display="'APPENDIX 21 i'" xr:uid="{00000000-0004-0000-0200-000016000000}"/>
    <hyperlink ref="B31" location="'APPENDIX 21 ii'!A1" display="'APPENDIX 21 ii'" xr:uid="{00000000-0004-0000-0200-000017000000}"/>
    <hyperlink ref="B32" location="'APPENDIX 21 iii'!A1" display="'APPENDIX 21 iii'" xr:uid="{00000000-0004-0000-0200-000018000000}"/>
    <hyperlink ref="B33" location="'APPENDIX  21 iv'!A1" display="'APPENDIX  21 iv'" xr:uid="{00000000-0004-0000-0200-000019000000}"/>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92D050"/>
  </sheetPr>
  <dimension ref="B3:S58"/>
  <sheetViews>
    <sheetView topLeftCell="B4" workbookViewId="0">
      <pane xSplit="1" ySplit="3" topLeftCell="C25" activePane="bottomRight" state="frozen"/>
      <selection activeCell="C7" sqref="C7:Q44"/>
      <selection pane="topRight" activeCell="C7" sqref="C7:Q44"/>
      <selection pane="bottomLeft" activeCell="C7" sqref="C7:Q44"/>
      <selection pane="bottomRight" activeCell="C7" sqref="C7:Q44"/>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21" customHeight="1" x14ac:dyDescent="0.3">
      <c r="B4" s="286" t="s">
        <v>309</v>
      </c>
      <c r="C4" s="286"/>
      <c r="D4" s="286"/>
      <c r="E4" s="286"/>
      <c r="F4" s="286"/>
      <c r="G4" s="286"/>
      <c r="H4" s="286"/>
      <c r="I4" s="286"/>
      <c r="J4" s="286"/>
      <c r="K4" s="286"/>
      <c r="L4" s="286"/>
      <c r="M4" s="286"/>
      <c r="N4" s="286"/>
      <c r="O4" s="286"/>
      <c r="P4" s="286"/>
      <c r="Q4" s="286"/>
      <c r="R4" s="123"/>
    </row>
    <row r="5" spans="2:18" ht="28.5" customHeight="1"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21" customHeight="1" x14ac:dyDescent="0.3">
      <c r="B6" s="287" t="s">
        <v>16</v>
      </c>
      <c r="C6" s="287"/>
      <c r="D6" s="287"/>
      <c r="E6" s="287"/>
      <c r="F6" s="287"/>
      <c r="G6" s="287"/>
      <c r="H6" s="287"/>
      <c r="I6" s="287"/>
      <c r="J6" s="287"/>
      <c r="K6" s="287"/>
      <c r="L6" s="287"/>
      <c r="M6" s="287"/>
      <c r="N6" s="287"/>
      <c r="O6" s="287"/>
      <c r="P6" s="287"/>
      <c r="Q6" s="287"/>
      <c r="R6" s="133"/>
    </row>
    <row r="7" spans="2:18" ht="18.75" customHeight="1" x14ac:dyDescent="0.3">
      <c r="B7" s="118" t="s">
        <v>17</v>
      </c>
      <c r="C7" s="69">
        <v>0</v>
      </c>
      <c r="D7" s="69">
        <v>158</v>
      </c>
      <c r="E7" s="69">
        <v>213</v>
      </c>
      <c r="F7" s="69">
        <v>1564</v>
      </c>
      <c r="G7" s="69">
        <v>2269</v>
      </c>
      <c r="H7" s="69">
        <v>241</v>
      </c>
      <c r="I7" s="69">
        <v>0</v>
      </c>
      <c r="J7" s="69">
        <v>0</v>
      </c>
      <c r="K7" s="69">
        <v>0</v>
      </c>
      <c r="L7" s="69">
        <v>5512</v>
      </c>
      <c r="M7" s="69">
        <v>755</v>
      </c>
      <c r="N7" s="69">
        <v>13231</v>
      </c>
      <c r="O7" s="69">
        <v>1097565</v>
      </c>
      <c r="P7" s="69">
        <v>2046</v>
      </c>
      <c r="Q7" s="122">
        <v>1123553</v>
      </c>
      <c r="R7" s="134"/>
    </row>
    <row r="8" spans="2:18" ht="21" customHeight="1" x14ac:dyDescent="0.3">
      <c r="B8" s="118" t="s">
        <v>18</v>
      </c>
      <c r="C8" s="69">
        <v>0</v>
      </c>
      <c r="D8" s="69">
        <v>7151</v>
      </c>
      <c r="E8" s="69">
        <v>604</v>
      </c>
      <c r="F8" s="69">
        <v>40463</v>
      </c>
      <c r="G8" s="69">
        <v>3376</v>
      </c>
      <c r="H8" s="69">
        <v>624</v>
      </c>
      <c r="I8" s="69">
        <v>217690</v>
      </c>
      <c r="J8" s="69">
        <v>153593</v>
      </c>
      <c r="K8" s="69">
        <v>0</v>
      </c>
      <c r="L8" s="69">
        <v>44079</v>
      </c>
      <c r="M8" s="69">
        <v>3719</v>
      </c>
      <c r="N8" s="69">
        <v>28600</v>
      </c>
      <c r="O8" s="69">
        <v>0</v>
      </c>
      <c r="P8" s="69">
        <v>65478</v>
      </c>
      <c r="Q8" s="122">
        <v>565376</v>
      </c>
      <c r="R8" s="134"/>
    </row>
    <row r="9" spans="2:18" ht="21" customHeight="1" x14ac:dyDescent="0.3">
      <c r="B9" s="118" t="s">
        <v>19</v>
      </c>
      <c r="C9" s="69">
        <v>2762</v>
      </c>
      <c r="D9" s="69">
        <v>14479</v>
      </c>
      <c r="E9" s="69">
        <v>11911</v>
      </c>
      <c r="F9" s="69">
        <v>129520</v>
      </c>
      <c r="G9" s="69">
        <v>219750</v>
      </c>
      <c r="H9" s="69">
        <v>9134</v>
      </c>
      <c r="I9" s="69">
        <v>215803</v>
      </c>
      <c r="J9" s="69">
        <v>21362</v>
      </c>
      <c r="K9" s="69">
        <v>0</v>
      </c>
      <c r="L9" s="69">
        <v>10811</v>
      </c>
      <c r="M9" s="69">
        <v>76341</v>
      </c>
      <c r="N9" s="69">
        <v>64690</v>
      </c>
      <c r="O9" s="69">
        <v>0</v>
      </c>
      <c r="P9" s="69">
        <v>0</v>
      </c>
      <c r="Q9" s="122">
        <v>776562</v>
      </c>
      <c r="R9" s="134"/>
    </row>
    <row r="10" spans="2:18" ht="21" customHeight="1" x14ac:dyDescent="0.3">
      <c r="B10" s="118" t="s">
        <v>142</v>
      </c>
      <c r="C10" s="69">
        <v>12695</v>
      </c>
      <c r="D10" s="69">
        <v>15158</v>
      </c>
      <c r="E10" s="69">
        <v>9828</v>
      </c>
      <c r="F10" s="69">
        <v>41010</v>
      </c>
      <c r="G10" s="69">
        <v>41589</v>
      </c>
      <c r="H10" s="69">
        <v>35297</v>
      </c>
      <c r="I10" s="69">
        <v>47642</v>
      </c>
      <c r="J10" s="69">
        <v>32669</v>
      </c>
      <c r="K10" s="69">
        <v>0</v>
      </c>
      <c r="L10" s="69">
        <v>1240</v>
      </c>
      <c r="M10" s="69">
        <v>7582</v>
      </c>
      <c r="N10" s="69">
        <v>21841</v>
      </c>
      <c r="O10" s="69">
        <v>1303</v>
      </c>
      <c r="P10" s="69">
        <v>13993</v>
      </c>
      <c r="Q10" s="122">
        <v>281848</v>
      </c>
      <c r="R10" s="134"/>
    </row>
    <row r="11" spans="2:18" ht="21" customHeight="1" x14ac:dyDescent="0.3">
      <c r="B11" s="118" t="s">
        <v>20</v>
      </c>
      <c r="C11" s="69">
        <v>3829</v>
      </c>
      <c r="D11" s="69">
        <v>31433</v>
      </c>
      <c r="E11" s="69">
        <v>15738</v>
      </c>
      <c r="F11" s="69">
        <v>144142</v>
      </c>
      <c r="G11" s="69">
        <v>26512</v>
      </c>
      <c r="H11" s="69">
        <v>34737</v>
      </c>
      <c r="I11" s="69">
        <v>274978</v>
      </c>
      <c r="J11" s="69">
        <v>245944</v>
      </c>
      <c r="K11" s="69">
        <v>0</v>
      </c>
      <c r="L11" s="69">
        <v>30283</v>
      </c>
      <c r="M11" s="69">
        <v>37142</v>
      </c>
      <c r="N11" s="69">
        <v>90220</v>
      </c>
      <c r="O11" s="69">
        <v>500243</v>
      </c>
      <c r="P11" s="69">
        <v>92536</v>
      </c>
      <c r="Q11" s="122">
        <v>1527739</v>
      </c>
      <c r="R11" s="134"/>
    </row>
    <row r="12" spans="2:18" ht="21" customHeight="1" x14ac:dyDescent="0.3">
      <c r="B12" s="118" t="s">
        <v>137</v>
      </c>
      <c r="C12" s="69">
        <v>0</v>
      </c>
      <c r="D12" s="69">
        <v>9086</v>
      </c>
      <c r="E12" s="69">
        <v>41093</v>
      </c>
      <c r="F12" s="69">
        <v>111211</v>
      </c>
      <c r="G12" s="69">
        <v>41101</v>
      </c>
      <c r="H12" s="69">
        <v>44214</v>
      </c>
      <c r="I12" s="69">
        <v>591855</v>
      </c>
      <c r="J12" s="69">
        <v>443309</v>
      </c>
      <c r="K12" s="69">
        <v>0</v>
      </c>
      <c r="L12" s="69">
        <v>154956</v>
      </c>
      <c r="M12" s="69">
        <v>85214</v>
      </c>
      <c r="N12" s="69">
        <v>104419</v>
      </c>
      <c r="O12" s="69">
        <v>374183</v>
      </c>
      <c r="P12" s="69">
        <v>262134</v>
      </c>
      <c r="Q12" s="122">
        <v>2262775</v>
      </c>
      <c r="R12" s="134"/>
    </row>
    <row r="13" spans="2:18" ht="21" customHeight="1" x14ac:dyDescent="0.3">
      <c r="B13" s="118" t="s">
        <v>21</v>
      </c>
      <c r="C13" s="69">
        <v>0</v>
      </c>
      <c r="D13" s="69">
        <v>40114</v>
      </c>
      <c r="E13" s="69">
        <v>32339</v>
      </c>
      <c r="F13" s="69">
        <v>120625</v>
      </c>
      <c r="G13" s="69">
        <v>17558</v>
      </c>
      <c r="H13" s="69">
        <v>52124</v>
      </c>
      <c r="I13" s="69">
        <v>512894</v>
      </c>
      <c r="J13" s="69">
        <v>653650</v>
      </c>
      <c r="K13" s="69">
        <v>0</v>
      </c>
      <c r="L13" s="69">
        <v>121490</v>
      </c>
      <c r="M13" s="69">
        <v>208928</v>
      </c>
      <c r="N13" s="69">
        <v>87971</v>
      </c>
      <c r="O13" s="69">
        <v>262447</v>
      </c>
      <c r="P13" s="69">
        <v>66147</v>
      </c>
      <c r="Q13" s="122">
        <v>2176286</v>
      </c>
      <c r="R13" s="134"/>
    </row>
    <row r="14" spans="2:18" ht="21" customHeight="1" x14ac:dyDescent="0.3">
      <c r="B14" s="118" t="s">
        <v>22</v>
      </c>
      <c r="C14" s="69">
        <v>0</v>
      </c>
      <c r="D14" s="69">
        <v>8141</v>
      </c>
      <c r="E14" s="69">
        <v>2150</v>
      </c>
      <c r="F14" s="69">
        <v>21044</v>
      </c>
      <c r="G14" s="69">
        <v>4366</v>
      </c>
      <c r="H14" s="69">
        <v>21026</v>
      </c>
      <c r="I14" s="69">
        <v>101439</v>
      </c>
      <c r="J14" s="69">
        <v>67367</v>
      </c>
      <c r="K14" s="69">
        <v>0</v>
      </c>
      <c r="L14" s="69">
        <v>1339</v>
      </c>
      <c r="M14" s="69">
        <v>3789</v>
      </c>
      <c r="N14" s="69">
        <v>15097</v>
      </c>
      <c r="O14" s="69">
        <v>0</v>
      </c>
      <c r="P14" s="69">
        <v>1405</v>
      </c>
      <c r="Q14" s="122">
        <v>247163</v>
      </c>
      <c r="R14" s="134"/>
    </row>
    <row r="15" spans="2:18" ht="21" customHeight="1" x14ac:dyDescent="0.3">
      <c r="B15" s="118" t="s">
        <v>23</v>
      </c>
      <c r="C15" s="69">
        <v>0</v>
      </c>
      <c r="D15" s="69">
        <v>0</v>
      </c>
      <c r="E15" s="69">
        <v>0</v>
      </c>
      <c r="F15" s="69">
        <v>0</v>
      </c>
      <c r="G15" s="69">
        <v>0</v>
      </c>
      <c r="H15" s="69">
        <v>0</v>
      </c>
      <c r="I15" s="69">
        <v>0</v>
      </c>
      <c r="J15" s="69">
        <v>0</v>
      </c>
      <c r="K15" s="69">
        <v>790488</v>
      </c>
      <c r="L15" s="69">
        <v>0</v>
      </c>
      <c r="M15" s="69">
        <v>0</v>
      </c>
      <c r="N15" s="69">
        <v>0</v>
      </c>
      <c r="O15" s="69">
        <v>0</v>
      </c>
      <c r="P15" s="69">
        <v>0</v>
      </c>
      <c r="Q15" s="122">
        <v>790488</v>
      </c>
      <c r="R15" s="134"/>
    </row>
    <row r="16" spans="2:18" ht="21" customHeight="1" x14ac:dyDescent="0.3">
      <c r="B16" s="118" t="s">
        <v>24</v>
      </c>
      <c r="C16" s="69">
        <v>65919</v>
      </c>
      <c r="D16" s="69">
        <v>11544</v>
      </c>
      <c r="E16" s="69">
        <v>3597</v>
      </c>
      <c r="F16" s="69">
        <v>25515</v>
      </c>
      <c r="G16" s="69">
        <v>4699</v>
      </c>
      <c r="H16" s="69">
        <v>11103</v>
      </c>
      <c r="I16" s="69">
        <v>97964</v>
      </c>
      <c r="J16" s="69">
        <v>69582</v>
      </c>
      <c r="K16" s="69">
        <v>2870</v>
      </c>
      <c r="L16" s="69">
        <v>15167</v>
      </c>
      <c r="M16" s="69">
        <v>14891</v>
      </c>
      <c r="N16" s="69">
        <v>30669</v>
      </c>
      <c r="O16" s="69">
        <v>0</v>
      </c>
      <c r="P16" s="69">
        <v>2407</v>
      </c>
      <c r="Q16" s="122">
        <v>355929</v>
      </c>
      <c r="R16" s="134"/>
    </row>
    <row r="17" spans="2:18" ht="21" customHeight="1" x14ac:dyDescent="0.3">
      <c r="B17" s="118" t="s">
        <v>25</v>
      </c>
      <c r="C17" s="69">
        <v>0</v>
      </c>
      <c r="D17" s="69">
        <v>6174</v>
      </c>
      <c r="E17" s="69">
        <v>6940</v>
      </c>
      <c r="F17" s="69">
        <v>26233</v>
      </c>
      <c r="G17" s="69">
        <v>16397</v>
      </c>
      <c r="H17" s="69">
        <v>20270</v>
      </c>
      <c r="I17" s="69">
        <v>256475</v>
      </c>
      <c r="J17" s="69">
        <v>213448</v>
      </c>
      <c r="K17" s="69">
        <v>0</v>
      </c>
      <c r="L17" s="69">
        <v>23956</v>
      </c>
      <c r="M17" s="69">
        <v>40102</v>
      </c>
      <c r="N17" s="69">
        <v>32035</v>
      </c>
      <c r="O17" s="69">
        <v>190826</v>
      </c>
      <c r="P17" s="69">
        <v>-1465</v>
      </c>
      <c r="Q17" s="122">
        <v>831391</v>
      </c>
      <c r="R17" s="134"/>
    </row>
    <row r="18" spans="2:18" ht="21" customHeight="1" x14ac:dyDescent="0.3">
      <c r="B18" s="118" t="s">
        <v>26</v>
      </c>
      <c r="C18" s="69">
        <v>31961</v>
      </c>
      <c r="D18" s="69">
        <v>46190</v>
      </c>
      <c r="E18" s="69">
        <v>16435</v>
      </c>
      <c r="F18" s="69">
        <v>161583</v>
      </c>
      <c r="G18" s="69">
        <v>16586</v>
      </c>
      <c r="H18" s="69">
        <v>43513</v>
      </c>
      <c r="I18" s="69">
        <v>123252</v>
      </c>
      <c r="J18" s="69">
        <v>118546</v>
      </c>
      <c r="K18" s="69">
        <v>0</v>
      </c>
      <c r="L18" s="69">
        <v>8684</v>
      </c>
      <c r="M18" s="69">
        <v>49304</v>
      </c>
      <c r="N18" s="69">
        <v>80316</v>
      </c>
      <c r="O18" s="69">
        <v>264857</v>
      </c>
      <c r="P18" s="69">
        <v>20944</v>
      </c>
      <c r="Q18" s="122">
        <v>982171</v>
      </c>
      <c r="R18" s="134"/>
    </row>
    <row r="19" spans="2:18" ht="21" customHeight="1" x14ac:dyDescent="0.3">
      <c r="B19" s="118" t="s">
        <v>27</v>
      </c>
      <c r="C19" s="69">
        <v>9404</v>
      </c>
      <c r="D19" s="69">
        <v>26939</v>
      </c>
      <c r="E19" s="69">
        <v>13148</v>
      </c>
      <c r="F19" s="69">
        <v>89253</v>
      </c>
      <c r="G19" s="69">
        <v>13651</v>
      </c>
      <c r="H19" s="69">
        <v>32687</v>
      </c>
      <c r="I19" s="69">
        <v>282840</v>
      </c>
      <c r="J19" s="69">
        <v>255857</v>
      </c>
      <c r="K19" s="69">
        <v>0</v>
      </c>
      <c r="L19" s="69">
        <v>11376</v>
      </c>
      <c r="M19" s="69">
        <v>37974</v>
      </c>
      <c r="N19" s="69">
        <v>131034</v>
      </c>
      <c r="O19" s="69">
        <v>0</v>
      </c>
      <c r="P19" s="69">
        <v>41683</v>
      </c>
      <c r="Q19" s="122">
        <v>945846</v>
      </c>
      <c r="R19" s="134"/>
    </row>
    <row r="20" spans="2:18" ht="21" customHeight="1" x14ac:dyDescent="0.3">
      <c r="B20" s="118" t="s">
        <v>28</v>
      </c>
      <c r="C20" s="69">
        <v>9094</v>
      </c>
      <c r="D20" s="69">
        <v>49436</v>
      </c>
      <c r="E20" s="69">
        <v>63771</v>
      </c>
      <c r="F20" s="69">
        <v>94707</v>
      </c>
      <c r="G20" s="69">
        <v>69082</v>
      </c>
      <c r="H20" s="69">
        <v>40887</v>
      </c>
      <c r="I20" s="69">
        <v>274002</v>
      </c>
      <c r="J20" s="69">
        <v>147009</v>
      </c>
      <c r="K20" s="69">
        <v>0</v>
      </c>
      <c r="L20" s="69">
        <v>78545</v>
      </c>
      <c r="M20" s="69">
        <v>51605</v>
      </c>
      <c r="N20" s="69">
        <v>73395</v>
      </c>
      <c r="O20" s="69">
        <v>310911</v>
      </c>
      <c r="P20" s="69">
        <v>87953</v>
      </c>
      <c r="Q20" s="122">
        <v>1350398</v>
      </c>
      <c r="R20" s="134"/>
    </row>
    <row r="21" spans="2:18" ht="21" customHeight="1" x14ac:dyDescent="0.3">
      <c r="B21" s="118" t="s">
        <v>29</v>
      </c>
      <c r="C21" s="69">
        <v>27619</v>
      </c>
      <c r="D21" s="69">
        <v>21760</v>
      </c>
      <c r="E21" s="69">
        <v>22317</v>
      </c>
      <c r="F21" s="69">
        <v>58849</v>
      </c>
      <c r="G21" s="69">
        <v>23310</v>
      </c>
      <c r="H21" s="69">
        <v>64444</v>
      </c>
      <c r="I21" s="69">
        <v>421917</v>
      </c>
      <c r="J21" s="69">
        <v>204313</v>
      </c>
      <c r="K21" s="69">
        <v>0</v>
      </c>
      <c r="L21" s="69">
        <v>32486</v>
      </c>
      <c r="M21" s="69">
        <v>65371</v>
      </c>
      <c r="N21" s="69">
        <v>98929</v>
      </c>
      <c r="O21" s="69">
        <v>53453</v>
      </c>
      <c r="P21" s="69">
        <v>11143</v>
      </c>
      <c r="Q21" s="122">
        <v>1105912</v>
      </c>
      <c r="R21" s="134"/>
    </row>
    <row r="22" spans="2:18" ht="21" customHeight="1" x14ac:dyDescent="0.3">
      <c r="B22" s="118" t="s">
        <v>30</v>
      </c>
      <c r="C22" s="69">
        <v>0</v>
      </c>
      <c r="D22" s="69">
        <v>9572</v>
      </c>
      <c r="E22" s="69">
        <v>9783</v>
      </c>
      <c r="F22" s="69">
        <v>27250</v>
      </c>
      <c r="G22" s="69">
        <v>4970</v>
      </c>
      <c r="H22" s="69">
        <v>29582</v>
      </c>
      <c r="I22" s="69">
        <v>113066</v>
      </c>
      <c r="J22" s="69">
        <v>70301</v>
      </c>
      <c r="K22" s="69">
        <v>0</v>
      </c>
      <c r="L22" s="69">
        <v>4271</v>
      </c>
      <c r="M22" s="69">
        <v>15914</v>
      </c>
      <c r="N22" s="69">
        <v>45979</v>
      </c>
      <c r="O22" s="69">
        <v>0</v>
      </c>
      <c r="P22" s="69">
        <v>6088</v>
      </c>
      <c r="Q22" s="122">
        <v>336777</v>
      </c>
      <c r="R22" s="134"/>
    </row>
    <row r="23" spans="2:18" ht="21"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22">
        <v>0</v>
      </c>
      <c r="R23" s="134"/>
    </row>
    <row r="24" spans="2:18" ht="21" customHeight="1" x14ac:dyDescent="0.3">
      <c r="B24" s="118" t="s">
        <v>258</v>
      </c>
      <c r="C24" s="69">
        <v>0</v>
      </c>
      <c r="D24" s="69">
        <v>12827</v>
      </c>
      <c r="E24" s="69">
        <v>15091</v>
      </c>
      <c r="F24" s="69">
        <v>79519</v>
      </c>
      <c r="G24" s="69">
        <v>41571</v>
      </c>
      <c r="H24" s="69">
        <v>26431</v>
      </c>
      <c r="I24" s="69">
        <v>490608</v>
      </c>
      <c r="J24" s="69">
        <v>228487</v>
      </c>
      <c r="K24" s="69">
        <v>0</v>
      </c>
      <c r="L24" s="69">
        <v>9427</v>
      </c>
      <c r="M24" s="69">
        <v>19350</v>
      </c>
      <c r="N24" s="69">
        <v>83043</v>
      </c>
      <c r="O24" s="69">
        <v>0</v>
      </c>
      <c r="P24" s="69">
        <v>17744</v>
      </c>
      <c r="Q24" s="122">
        <v>1024098</v>
      </c>
      <c r="R24" s="134"/>
    </row>
    <row r="25" spans="2:18" ht="21" customHeight="1" x14ac:dyDescent="0.3">
      <c r="B25" s="118" t="s">
        <v>259</v>
      </c>
      <c r="C25" s="69">
        <v>0</v>
      </c>
      <c r="D25" s="69">
        <v>0</v>
      </c>
      <c r="E25" s="69">
        <v>0</v>
      </c>
      <c r="F25" s="69">
        <v>0</v>
      </c>
      <c r="G25" s="69">
        <v>0</v>
      </c>
      <c r="H25" s="69">
        <v>0</v>
      </c>
      <c r="I25" s="69">
        <v>0</v>
      </c>
      <c r="J25" s="69">
        <v>0</v>
      </c>
      <c r="K25" s="69">
        <v>0</v>
      </c>
      <c r="L25" s="69">
        <v>0</v>
      </c>
      <c r="M25" s="69">
        <v>0</v>
      </c>
      <c r="N25" s="69">
        <v>0</v>
      </c>
      <c r="O25" s="69">
        <v>953988</v>
      </c>
      <c r="P25" s="69">
        <v>0</v>
      </c>
      <c r="Q25" s="122">
        <v>953988</v>
      </c>
      <c r="R25" s="134"/>
    </row>
    <row r="26" spans="2:18" ht="21" customHeight="1" x14ac:dyDescent="0.3">
      <c r="B26" s="118" t="s">
        <v>33</v>
      </c>
      <c r="C26" s="69">
        <v>0</v>
      </c>
      <c r="D26" s="69">
        <v>24062</v>
      </c>
      <c r="E26" s="69">
        <v>11017</v>
      </c>
      <c r="F26" s="69">
        <v>119669</v>
      </c>
      <c r="G26" s="69">
        <v>10240</v>
      </c>
      <c r="H26" s="69">
        <v>50315</v>
      </c>
      <c r="I26" s="69">
        <v>70380</v>
      </c>
      <c r="J26" s="69">
        <v>116365</v>
      </c>
      <c r="K26" s="69">
        <v>0</v>
      </c>
      <c r="L26" s="69">
        <v>6830</v>
      </c>
      <c r="M26" s="69">
        <v>39342</v>
      </c>
      <c r="N26" s="69">
        <v>84738</v>
      </c>
      <c r="O26" s="69">
        <v>34211</v>
      </c>
      <c r="P26" s="69">
        <v>4025</v>
      </c>
      <c r="Q26" s="122">
        <v>571195</v>
      </c>
      <c r="R26" s="134"/>
    </row>
    <row r="27" spans="2:18" ht="21" customHeight="1" x14ac:dyDescent="0.3">
      <c r="B27" s="118" t="s">
        <v>34</v>
      </c>
      <c r="C27" s="69">
        <v>0</v>
      </c>
      <c r="D27" s="69">
        <v>22703</v>
      </c>
      <c r="E27" s="69">
        <v>7613</v>
      </c>
      <c r="F27" s="69">
        <v>40715</v>
      </c>
      <c r="G27" s="69">
        <v>6420</v>
      </c>
      <c r="H27" s="69">
        <v>3153</v>
      </c>
      <c r="I27" s="69">
        <v>161463</v>
      </c>
      <c r="J27" s="69">
        <v>126378</v>
      </c>
      <c r="K27" s="69">
        <v>0</v>
      </c>
      <c r="L27" s="69">
        <v>3687</v>
      </c>
      <c r="M27" s="69">
        <v>24230</v>
      </c>
      <c r="N27" s="69">
        <v>16164</v>
      </c>
      <c r="O27" s="69">
        <v>0</v>
      </c>
      <c r="P27" s="69">
        <v>66314</v>
      </c>
      <c r="Q27" s="122">
        <v>478841</v>
      </c>
      <c r="R27" s="134"/>
    </row>
    <row r="28" spans="2:18" ht="21" customHeight="1" x14ac:dyDescent="0.3">
      <c r="B28" s="118" t="s">
        <v>35</v>
      </c>
      <c r="C28" s="69">
        <v>0</v>
      </c>
      <c r="D28" s="69">
        <v>15292</v>
      </c>
      <c r="E28" s="69">
        <v>2777</v>
      </c>
      <c r="F28" s="69">
        <v>25861</v>
      </c>
      <c r="G28" s="69">
        <v>72187</v>
      </c>
      <c r="H28" s="69">
        <v>21921</v>
      </c>
      <c r="I28" s="69">
        <v>122489</v>
      </c>
      <c r="J28" s="69">
        <v>262992</v>
      </c>
      <c r="K28" s="69">
        <v>0</v>
      </c>
      <c r="L28" s="69">
        <v>4501</v>
      </c>
      <c r="M28" s="69">
        <v>6777</v>
      </c>
      <c r="N28" s="69">
        <v>15528</v>
      </c>
      <c r="O28" s="69">
        <v>352224</v>
      </c>
      <c r="P28" s="69">
        <v>38480</v>
      </c>
      <c r="Q28" s="122">
        <v>941029</v>
      </c>
      <c r="R28" s="134"/>
    </row>
    <row r="29" spans="2:18" ht="21" customHeight="1" x14ac:dyDescent="0.3">
      <c r="B29" s="118" t="s">
        <v>36</v>
      </c>
      <c r="C29" s="69">
        <v>1342</v>
      </c>
      <c r="D29" s="69">
        <v>15775</v>
      </c>
      <c r="E29" s="69">
        <v>8323</v>
      </c>
      <c r="F29" s="69">
        <v>84076</v>
      </c>
      <c r="G29" s="69">
        <v>1902</v>
      </c>
      <c r="H29" s="69">
        <v>17469</v>
      </c>
      <c r="I29" s="69">
        <v>116946</v>
      </c>
      <c r="J29" s="69">
        <v>72184</v>
      </c>
      <c r="K29" s="69">
        <v>0</v>
      </c>
      <c r="L29" s="69">
        <v>3360</v>
      </c>
      <c r="M29" s="69">
        <v>15485</v>
      </c>
      <c r="N29" s="69">
        <v>54382</v>
      </c>
      <c r="O29" s="69">
        <v>0</v>
      </c>
      <c r="P29" s="69">
        <v>26803</v>
      </c>
      <c r="Q29" s="122">
        <v>418047</v>
      </c>
      <c r="R29" s="134"/>
    </row>
    <row r="30" spans="2:18" ht="21" customHeight="1" x14ac:dyDescent="0.3">
      <c r="B30" s="118" t="s">
        <v>192</v>
      </c>
      <c r="C30" s="69">
        <v>0</v>
      </c>
      <c r="D30" s="69">
        <v>31732</v>
      </c>
      <c r="E30" s="69">
        <v>5838</v>
      </c>
      <c r="F30" s="69">
        <v>13062</v>
      </c>
      <c r="G30" s="69">
        <v>4814</v>
      </c>
      <c r="H30" s="69">
        <v>7159</v>
      </c>
      <c r="I30" s="69">
        <v>167327</v>
      </c>
      <c r="J30" s="69">
        <v>81153</v>
      </c>
      <c r="K30" s="69">
        <v>0</v>
      </c>
      <c r="L30" s="69">
        <v>11392</v>
      </c>
      <c r="M30" s="69">
        <v>10088</v>
      </c>
      <c r="N30" s="69">
        <v>29093</v>
      </c>
      <c r="O30" s="69">
        <v>6968</v>
      </c>
      <c r="P30" s="69">
        <v>2560</v>
      </c>
      <c r="Q30" s="122">
        <v>371185</v>
      </c>
      <c r="R30" s="134"/>
    </row>
    <row r="31" spans="2:18" ht="21" customHeight="1" x14ac:dyDescent="0.3">
      <c r="B31" s="118" t="s">
        <v>193</v>
      </c>
      <c r="C31" s="69">
        <v>117352</v>
      </c>
      <c r="D31" s="69">
        <v>2928</v>
      </c>
      <c r="E31" s="69">
        <v>4161</v>
      </c>
      <c r="F31" s="69">
        <v>27413</v>
      </c>
      <c r="G31" s="69">
        <v>20919</v>
      </c>
      <c r="H31" s="69">
        <v>20735</v>
      </c>
      <c r="I31" s="69">
        <v>95995</v>
      </c>
      <c r="J31" s="69">
        <v>64414</v>
      </c>
      <c r="K31" s="69">
        <v>0</v>
      </c>
      <c r="L31" s="69">
        <v>1051</v>
      </c>
      <c r="M31" s="69">
        <v>4902</v>
      </c>
      <c r="N31" s="69">
        <v>10661</v>
      </c>
      <c r="O31" s="69">
        <v>0</v>
      </c>
      <c r="P31" s="69">
        <v>13372</v>
      </c>
      <c r="Q31" s="122">
        <v>383902</v>
      </c>
      <c r="R31" s="134"/>
    </row>
    <row r="32" spans="2:18" ht="21" customHeight="1" x14ac:dyDescent="0.3">
      <c r="B32" s="118" t="s">
        <v>37</v>
      </c>
      <c r="C32" s="69">
        <v>0</v>
      </c>
      <c r="D32" s="69">
        <v>6701</v>
      </c>
      <c r="E32" s="69">
        <v>12157</v>
      </c>
      <c r="F32" s="69">
        <v>24903</v>
      </c>
      <c r="G32" s="69">
        <v>1039</v>
      </c>
      <c r="H32" s="69">
        <v>15290</v>
      </c>
      <c r="I32" s="69">
        <v>224127</v>
      </c>
      <c r="J32" s="69">
        <v>196620</v>
      </c>
      <c r="K32" s="69">
        <v>0</v>
      </c>
      <c r="L32" s="69">
        <v>4108</v>
      </c>
      <c r="M32" s="69">
        <v>15163</v>
      </c>
      <c r="N32" s="69">
        <v>65364</v>
      </c>
      <c r="O32" s="69">
        <v>0</v>
      </c>
      <c r="P32" s="69">
        <v>5476</v>
      </c>
      <c r="Q32" s="122">
        <v>570949</v>
      </c>
      <c r="R32" s="134"/>
    </row>
    <row r="33" spans="2:18" ht="21" customHeight="1" x14ac:dyDescent="0.3">
      <c r="B33" s="118" t="s">
        <v>139</v>
      </c>
      <c r="C33" s="69">
        <v>0</v>
      </c>
      <c r="D33" s="69">
        <v>21927</v>
      </c>
      <c r="E33" s="69">
        <v>5493</v>
      </c>
      <c r="F33" s="69">
        <v>39992</v>
      </c>
      <c r="G33" s="69">
        <v>11403</v>
      </c>
      <c r="H33" s="69">
        <v>805</v>
      </c>
      <c r="I33" s="69">
        <v>78091</v>
      </c>
      <c r="J33" s="69">
        <v>72047</v>
      </c>
      <c r="K33" s="69">
        <v>0</v>
      </c>
      <c r="L33" s="69">
        <v>8206</v>
      </c>
      <c r="M33" s="69">
        <v>15526</v>
      </c>
      <c r="N33" s="69">
        <v>39976</v>
      </c>
      <c r="O33" s="69">
        <v>156031</v>
      </c>
      <c r="P33" s="69">
        <v>579</v>
      </c>
      <c r="Q33" s="122">
        <v>450077</v>
      </c>
      <c r="R33" s="134"/>
    </row>
    <row r="34" spans="2:18" ht="21" customHeight="1" x14ac:dyDescent="0.3">
      <c r="B34" s="118" t="s">
        <v>211</v>
      </c>
      <c r="C34" s="69">
        <v>0</v>
      </c>
      <c r="D34" s="69">
        <v>5019</v>
      </c>
      <c r="E34" s="69">
        <v>2340</v>
      </c>
      <c r="F34" s="69">
        <v>17315</v>
      </c>
      <c r="G34" s="69">
        <v>9262</v>
      </c>
      <c r="H34" s="69">
        <v>1849</v>
      </c>
      <c r="I34" s="69">
        <v>120067</v>
      </c>
      <c r="J34" s="69">
        <v>46108</v>
      </c>
      <c r="K34" s="69">
        <v>0</v>
      </c>
      <c r="L34" s="69">
        <v>1680</v>
      </c>
      <c r="M34" s="69">
        <v>4131</v>
      </c>
      <c r="N34" s="69">
        <v>13387</v>
      </c>
      <c r="O34" s="69">
        <v>0</v>
      </c>
      <c r="P34" s="69">
        <v>12028</v>
      </c>
      <c r="Q34" s="122">
        <v>233188</v>
      </c>
      <c r="R34" s="134"/>
    </row>
    <row r="35" spans="2:18" ht="21" customHeight="1" x14ac:dyDescent="0.3">
      <c r="B35" s="118" t="s">
        <v>140</v>
      </c>
      <c r="C35" s="69">
        <v>0</v>
      </c>
      <c r="D35" s="69">
        <v>3837</v>
      </c>
      <c r="E35" s="69">
        <v>2447</v>
      </c>
      <c r="F35" s="69">
        <v>5684</v>
      </c>
      <c r="G35" s="69">
        <v>6378</v>
      </c>
      <c r="H35" s="69">
        <v>7367</v>
      </c>
      <c r="I35" s="69">
        <v>183720</v>
      </c>
      <c r="J35" s="69">
        <v>96848</v>
      </c>
      <c r="K35" s="69">
        <v>27948</v>
      </c>
      <c r="L35" s="69">
        <v>15740</v>
      </c>
      <c r="M35" s="69">
        <v>6944</v>
      </c>
      <c r="N35" s="69">
        <v>14040</v>
      </c>
      <c r="O35" s="69">
        <v>833529</v>
      </c>
      <c r="P35" s="69">
        <v>9737</v>
      </c>
      <c r="Q35" s="122">
        <v>1214217</v>
      </c>
      <c r="R35" s="134"/>
    </row>
    <row r="36" spans="2:18" ht="21" customHeight="1" x14ac:dyDescent="0.3">
      <c r="B36" s="118" t="s">
        <v>141</v>
      </c>
      <c r="C36" s="69">
        <v>0</v>
      </c>
      <c r="D36" s="69">
        <v>1815</v>
      </c>
      <c r="E36" s="69">
        <v>4136</v>
      </c>
      <c r="F36" s="69">
        <v>2948</v>
      </c>
      <c r="G36" s="69">
        <v>2476</v>
      </c>
      <c r="H36" s="69">
        <v>193</v>
      </c>
      <c r="I36" s="69">
        <v>193785</v>
      </c>
      <c r="J36" s="69">
        <v>64800</v>
      </c>
      <c r="K36" s="69">
        <v>0</v>
      </c>
      <c r="L36" s="69">
        <v>5230</v>
      </c>
      <c r="M36" s="69">
        <v>10095</v>
      </c>
      <c r="N36" s="69">
        <v>25964</v>
      </c>
      <c r="O36" s="69">
        <v>90943</v>
      </c>
      <c r="P36" s="69">
        <v>2369</v>
      </c>
      <c r="Q36" s="122">
        <v>404755</v>
      </c>
      <c r="R36" s="134"/>
    </row>
    <row r="37" spans="2:18" ht="21" customHeight="1" x14ac:dyDescent="0.3">
      <c r="B37" s="118" t="s">
        <v>212</v>
      </c>
      <c r="C37" s="69">
        <v>0</v>
      </c>
      <c r="D37" s="69">
        <v>3991</v>
      </c>
      <c r="E37" s="69">
        <v>22540</v>
      </c>
      <c r="F37" s="69">
        <v>19656</v>
      </c>
      <c r="G37" s="69">
        <v>13062</v>
      </c>
      <c r="H37" s="69">
        <v>7260</v>
      </c>
      <c r="I37" s="69">
        <v>214371</v>
      </c>
      <c r="J37" s="69">
        <v>138714</v>
      </c>
      <c r="K37" s="69">
        <v>74848</v>
      </c>
      <c r="L37" s="69">
        <v>3286</v>
      </c>
      <c r="M37" s="69">
        <v>11765</v>
      </c>
      <c r="N37" s="69">
        <v>12916</v>
      </c>
      <c r="O37" s="69">
        <v>207436</v>
      </c>
      <c r="P37" s="69">
        <v>2174</v>
      </c>
      <c r="Q37" s="122">
        <v>732019</v>
      </c>
      <c r="R37" s="134"/>
    </row>
    <row r="38" spans="2:18" ht="21"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22">
        <v>0</v>
      </c>
      <c r="R38" s="134"/>
    </row>
    <row r="39" spans="2:18" ht="21" customHeight="1" x14ac:dyDescent="0.3">
      <c r="B39" s="118" t="s">
        <v>39</v>
      </c>
      <c r="C39" s="69">
        <v>0</v>
      </c>
      <c r="D39" s="69">
        <v>5613</v>
      </c>
      <c r="E39" s="69">
        <v>15698</v>
      </c>
      <c r="F39" s="69">
        <v>25043</v>
      </c>
      <c r="G39" s="69">
        <v>7070</v>
      </c>
      <c r="H39" s="69">
        <v>37347</v>
      </c>
      <c r="I39" s="69">
        <v>67536</v>
      </c>
      <c r="J39" s="69">
        <v>49146</v>
      </c>
      <c r="K39" s="69">
        <v>0</v>
      </c>
      <c r="L39" s="69">
        <v>4347</v>
      </c>
      <c r="M39" s="69">
        <v>36039</v>
      </c>
      <c r="N39" s="69">
        <v>67127</v>
      </c>
      <c r="O39" s="69">
        <v>6616</v>
      </c>
      <c r="P39" s="69">
        <v>4359</v>
      </c>
      <c r="Q39" s="122">
        <v>325940</v>
      </c>
      <c r="R39" s="134"/>
    </row>
    <row r="40" spans="2:18" ht="21" customHeight="1" x14ac:dyDescent="0.3">
      <c r="B40" s="118" t="s">
        <v>40</v>
      </c>
      <c r="C40" s="69">
        <v>0</v>
      </c>
      <c r="D40" s="69">
        <v>12166</v>
      </c>
      <c r="E40" s="69">
        <v>12403</v>
      </c>
      <c r="F40" s="69">
        <v>33417</v>
      </c>
      <c r="G40" s="69">
        <v>5917</v>
      </c>
      <c r="H40" s="69">
        <v>7642</v>
      </c>
      <c r="I40" s="69">
        <v>205627</v>
      </c>
      <c r="J40" s="69">
        <v>146125</v>
      </c>
      <c r="K40" s="69">
        <v>0</v>
      </c>
      <c r="L40" s="69">
        <v>19100</v>
      </c>
      <c r="M40" s="69">
        <v>13732</v>
      </c>
      <c r="N40" s="69">
        <v>44865</v>
      </c>
      <c r="O40" s="69">
        <v>272240</v>
      </c>
      <c r="P40" s="69">
        <v>1803</v>
      </c>
      <c r="Q40" s="122">
        <v>775038</v>
      </c>
      <c r="R40" s="134"/>
    </row>
    <row r="41" spans="2:18" ht="21" customHeight="1" x14ac:dyDescent="0.3">
      <c r="B41" s="118" t="s">
        <v>41</v>
      </c>
      <c r="C41" s="69">
        <v>0</v>
      </c>
      <c r="D41" s="69">
        <v>4682</v>
      </c>
      <c r="E41" s="69">
        <v>750</v>
      </c>
      <c r="F41" s="69">
        <v>2420</v>
      </c>
      <c r="G41" s="69">
        <v>10534</v>
      </c>
      <c r="H41" s="69">
        <v>2322</v>
      </c>
      <c r="I41" s="69">
        <v>238863</v>
      </c>
      <c r="J41" s="69">
        <v>185894</v>
      </c>
      <c r="K41" s="69">
        <v>0</v>
      </c>
      <c r="L41" s="69">
        <v>6479</v>
      </c>
      <c r="M41" s="69">
        <v>2297</v>
      </c>
      <c r="N41" s="69">
        <v>19484</v>
      </c>
      <c r="O41" s="69">
        <v>0</v>
      </c>
      <c r="P41" s="69">
        <v>20234</v>
      </c>
      <c r="Q41" s="122">
        <v>493959</v>
      </c>
      <c r="R41" s="134"/>
    </row>
    <row r="42" spans="2:18" ht="21" customHeight="1" x14ac:dyDescent="0.3">
      <c r="B42" s="118" t="s">
        <v>42</v>
      </c>
      <c r="C42" s="69">
        <v>0</v>
      </c>
      <c r="D42" s="69">
        <v>101</v>
      </c>
      <c r="E42" s="69">
        <v>317</v>
      </c>
      <c r="F42" s="69">
        <v>1012</v>
      </c>
      <c r="G42" s="69">
        <v>881</v>
      </c>
      <c r="H42" s="69">
        <v>752</v>
      </c>
      <c r="I42" s="69">
        <v>218993</v>
      </c>
      <c r="J42" s="69">
        <v>109096</v>
      </c>
      <c r="K42" s="69">
        <v>0</v>
      </c>
      <c r="L42" s="69">
        <v>2516</v>
      </c>
      <c r="M42" s="69">
        <v>1230</v>
      </c>
      <c r="N42" s="69">
        <v>506</v>
      </c>
      <c r="O42" s="69">
        <v>650</v>
      </c>
      <c r="P42" s="69">
        <v>25448</v>
      </c>
      <c r="Q42" s="122">
        <v>361500</v>
      </c>
      <c r="R42" s="134"/>
    </row>
    <row r="43" spans="2:18" ht="21" customHeight="1" x14ac:dyDescent="0.3">
      <c r="B43" s="118" t="s">
        <v>43</v>
      </c>
      <c r="C43" s="69">
        <v>0</v>
      </c>
      <c r="D43" s="69">
        <v>39719</v>
      </c>
      <c r="E43" s="69">
        <v>53388</v>
      </c>
      <c r="F43" s="69">
        <v>150553</v>
      </c>
      <c r="G43" s="69">
        <v>33262</v>
      </c>
      <c r="H43" s="69">
        <v>64273</v>
      </c>
      <c r="I43" s="69">
        <v>327329</v>
      </c>
      <c r="J43" s="69">
        <v>259292</v>
      </c>
      <c r="K43" s="69">
        <v>0</v>
      </c>
      <c r="L43" s="69">
        <v>56878</v>
      </c>
      <c r="M43" s="69">
        <v>59323</v>
      </c>
      <c r="N43" s="69">
        <v>90803</v>
      </c>
      <c r="O43" s="69">
        <v>962135</v>
      </c>
      <c r="P43" s="69">
        <v>49408</v>
      </c>
      <c r="Q43" s="122">
        <v>2146362</v>
      </c>
      <c r="R43" s="134"/>
    </row>
    <row r="44" spans="2:18" ht="21"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22">
        <v>0</v>
      </c>
      <c r="R44" s="134"/>
    </row>
    <row r="45" spans="2:18" ht="21" customHeight="1" x14ac:dyDescent="0.3">
      <c r="B45" s="120" t="s">
        <v>45</v>
      </c>
      <c r="C45" s="121">
        <f>SUM(C7:C44)</f>
        <v>281977</v>
      </c>
      <c r="D45" s="121">
        <f t="shared" ref="D45:Q45" si="0">SUM(D7:D44)</f>
        <v>528225</v>
      </c>
      <c r="E45" s="121">
        <f t="shared" si="0"/>
        <v>436356</v>
      </c>
      <c r="F45" s="121">
        <f t="shared" si="0"/>
        <v>1806227</v>
      </c>
      <c r="G45" s="121">
        <f t="shared" si="0"/>
        <v>764553</v>
      </c>
      <c r="H45" s="121">
        <f t="shared" si="0"/>
        <v>732166</v>
      </c>
      <c r="I45" s="121">
        <f t="shared" si="0"/>
        <v>6829534</v>
      </c>
      <c r="J45" s="121">
        <f t="shared" si="0"/>
        <v>5013613</v>
      </c>
      <c r="K45" s="121">
        <f t="shared" si="0"/>
        <v>896154</v>
      </c>
      <c r="L45" s="121">
        <f t="shared" si="0"/>
        <v>712013</v>
      </c>
      <c r="M45" s="121">
        <f t="shared" si="0"/>
        <v>995050</v>
      </c>
      <c r="N45" s="121">
        <f t="shared" si="0"/>
        <v>1606467</v>
      </c>
      <c r="O45" s="121">
        <f t="shared" si="0"/>
        <v>6932759</v>
      </c>
      <c r="P45" s="121">
        <f t="shared" si="0"/>
        <v>975405</v>
      </c>
      <c r="Q45" s="121">
        <f t="shared" si="0"/>
        <v>28510503</v>
      </c>
      <c r="R45" s="134"/>
    </row>
    <row r="46" spans="2:18" ht="21" customHeight="1" x14ac:dyDescent="0.3">
      <c r="B46" s="288" t="s">
        <v>46</v>
      </c>
      <c r="C46" s="288"/>
      <c r="D46" s="288"/>
      <c r="E46" s="288"/>
      <c r="F46" s="288"/>
      <c r="G46" s="288"/>
      <c r="H46" s="288"/>
      <c r="I46" s="288"/>
      <c r="J46" s="288"/>
      <c r="K46" s="288"/>
      <c r="L46" s="288"/>
      <c r="M46" s="288"/>
      <c r="N46" s="288"/>
      <c r="O46" s="288"/>
      <c r="P46" s="288"/>
      <c r="Q46" s="288"/>
      <c r="R46" s="135"/>
    </row>
    <row r="47" spans="2:18" ht="21" customHeight="1" x14ac:dyDescent="0.3">
      <c r="B47" s="118" t="s">
        <v>47</v>
      </c>
      <c r="C47" s="69">
        <v>5054</v>
      </c>
      <c r="D47" s="69">
        <v>29950</v>
      </c>
      <c r="E47" s="69">
        <v>1472</v>
      </c>
      <c r="F47" s="69">
        <v>121949</v>
      </c>
      <c r="G47" s="69">
        <v>6721</v>
      </c>
      <c r="H47" s="69">
        <v>10561</v>
      </c>
      <c r="I47" s="69">
        <v>0</v>
      </c>
      <c r="J47" s="69">
        <v>10701</v>
      </c>
      <c r="K47" s="69">
        <v>0</v>
      </c>
      <c r="L47" s="69">
        <v>0</v>
      </c>
      <c r="M47" s="69">
        <v>0</v>
      </c>
      <c r="N47" s="69">
        <v>33172</v>
      </c>
      <c r="O47" s="69">
        <v>76062</v>
      </c>
      <c r="P47" s="69">
        <v>22760</v>
      </c>
      <c r="Q47" s="122">
        <v>318401</v>
      </c>
      <c r="R47" s="134"/>
    </row>
    <row r="48" spans="2:18" ht="21" customHeight="1" x14ac:dyDescent="0.3">
      <c r="B48" s="118" t="s">
        <v>64</v>
      </c>
      <c r="C48" s="69">
        <v>-5123</v>
      </c>
      <c r="D48" s="69">
        <v>66249</v>
      </c>
      <c r="E48" s="69">
        <v>0</v>
      </c>
      <c r="F48" s="69">
        <v>86043</v>
      </c>
      <c r="G48" s="69">
        <v>6427</v>
      </c>
      <c r="H48" s="69">
        <v>21946</v>
      </c>
      <c r="I48" s="69">
        <v>0</v>
      </c>
      <c r="J48" s="69">
        <v>-9606</v>
      </c>
      <c r="K48" s="69">
        <v>0</v>
      </c>
      <c r="L48" s="69">
        <v>4801</v>
      </c>
      <c r="M48" s="69">
        <v>0</v>
      </c>
      <c r="N48" s="69">
        <v>0</v>
      </c>
      <c r="O48" s="69">
        <v>39496</v>
      </c>
      <c r="P48" s="69">
        <v>87015</v>
      </c>
      <c r="Q48" s="122">
        <v>297246</v>
      </c>
      <c r="R48" s="134"/>
    </row>
    <row r="49" spans="2:19" ht="21" customHeight="1" x14ac:dyDescent="0.3">
      <c r="B49" s="7" t="s">
        <v>250</v>
      </c>
      <c r="C49" s="69">
        <v>913</v>
      </c>
      <c r="D49" s="69">
        <v>15753</v>
      </c>
      <c r="E49" s="69">
        <v>7555</v>
      </c>
      <c r="F49" s="69">
        <v>55406</v>
      </c>
      <c r="G49" s="69">
        <v>2811</v>
      </c>
      <c r="H49" s="69">
        <v>5689</v>
      </c>
      <c r="I49" s="69">
        <v>3978</v>
      </c>
      <c r="J49" s="69">
        <v>4310</v>
      </c>
      <c r="K49" s="69">
        <v>0</v>
      </c>
      <c r="L49" s="69">
        <v>2791</v>
      </c>
      <c r="M49" s="69">
        <v>5615</v>
      </c>
      <c r="N49" s="69">
        <v>312</v>
      </c>
      <c r="O49" s="69">
        <v>23716</v>
      </c>
      <c r="P49" s="69">
        <v>11609</v>
      </c>
      <c r="Q49" s="122">
        <v>140458</v>
      </c>
      <c r="R49" s="134"/>
    </row>
    <row r="50" spans="2:19" ht="21" customHeight="1" x14ac:dyDescent="0.3">
      <c r="B50" s="118" t="s">
        <v>48</v>
      </c>
      <c r="C50" s="69">
        <v>5016</v>
      </c>
      <c r="D50" s="69">
        <v>99870</v>
      </c>
      <c r="E50" s="69">
        <v>1225</v>
      </c>
      <c r="F50" s="69">
        <v>503394</v>
      </c>
      <c r="G50" s="69">
        <v>16026</v>
      </c>
      <c r="H50" s="69">
        <v>58292</v>
      </c>
      <c r="I50" s="69">
        <v>1397</v>
      </c>
      <c r="J50" s="69">
        <v>72885</v>
      </c>
      <c r="K50" s="69">
        <v>0</v>
      </c>
      <c r="L50" s="69">
        <v>23024</v>
      </c>
      <c r="M50" s="69">
        <v>226</v>
      </c>
      <c r="N50" s="69">
        <v>220</v>
      </c>
      <c r="O50" s="69">
        <v>424845</v>
      </c>
      <c r="P50" s="69">
        <v>350492</v>
      </c>
      <c r="Q50" s="122">
        <v>1556912</v>
      </c>
      <c r="R50" s="134"/>
    </row>
    <row r="51" spans="2:19" ht="21" customHeight="1" x14ac:dyDescent="0.3">
      <c r="B51" s="118" t="s">
        <v>251</v>
      </c>
      <c r="C51" s="69">
        <v>1572</v>
      </c>
      <c r="D51" s="69">
        <v>11492</v>
      </c>
      <c r="E51" s="69">
        <v>447</v>
      </c>
      <c r="F51" s="69">
        <v>91324</v>
      </c>
      <c r="G51" s="69">
        <v>29882</v>
      </c>
      <c r="H51" s="69">
        <v>30913</v>
      </c>
      <c r="I51" s="69">
        <v>4298</v>
      </c>
      <c r="J51" s="69">
        <v>1306</v>
      </c>
      <c r="K51" s="69">
        <v>0</v>
      </c>
      <c r="L51" s="69">
        <v>12024</v>
      </c>
      <c r="M51" s="69">
        <v>1818</v>
      </c>
      <c r="N51" s="69">
        <v>1508</v>
      </c>
      <c r="O51" s="69">
        <v>4110</v>
      </c>
      <c r="P51" s="69">
        <v>21268</v>
      </c>
      <c r="Q51" s="122">
        <v>211962</v>
      </c>
      <c r="R51" s="134"/>
    </row>
    <row r="52" spans="2:19" ht="21" customHeight="1" x14ac:dyDescent="0.3">
      <c r="B52" s="120" t="s">
        <v>45</v>
      </c>
      <c r="C52" s="121">
        <f>SUM(C47:C51)</f>
        <v>7432</v>
      </c>
      <c r="D52" s="121">
        <f t="shared" ref="D52:P52" si="1">SUM(D47:D51)</f>
        <v>223314</v>
      </c>
      <c r="E52" s="121">
        <f t="shared" si="1"/>
        <v>10699</v>
      </c>
      <c r="F52" s="121">
        <f t="shared" si="1"/>
        <v>858116</v>
      </c>
      <c r="G52" s="121">
        <f t="shared" si="1"/>
        <v>61867</v>
      </c>
      <c r="H52" s="121">
        <f t="shared" si="1"/>
        <v>127401</v>
      </c>
      <c r="I52" s="121">
        <f t="shared" si="1"/>
        <v>9673</v>
      </c>
      <c r="J52" s="121">
        <f t="shared" si="1"/>
        <v>79596</v>
      </c>
      <c r="K52" s="121">
        <f t="shared" si="1"/>
        <v>0</v>
      </c>
      <c r="L52" s="121">
        <f t="shared" si="1"/>
        <v>42640</v>
      </c>
      <c r="M52" s="121">
        <f t="shared" si="1"/>
        <v>7659</v>
      </c>
      <c r="N52" s="121">
        <f t="shared" si="1"/>
        <v>35212</v>
      </c>
      <c r="O52" s="121">
        <f t="shared" si="1"/>
        <v>568229</v>
      </c>
      <c r="P52" s="121">
        <f t="shared" si="1"/>
        <v>493144</v>
      </c>
      <c r="Q52" s="121">
        <f>SUM(Q47:Q51)</f>
        <v>2524979</v>
      </c>
      <c r="R52" s="134"/>
    </row>
    <row r="53" spans="2:19" ht="20.25" customHeight="1" x14ac:dyDescent="0.3">
      <c r="B53" s="289" t="s">
        <v>50</v>
      </c>
      <c r="C53" s="289"/>
      <c r="D53" s="289"/>
      <c r="E53" s="289"/>
      <c r="F53" s="289"/>
      <c r="G53" s="289"/>
      <c r="H53" s="289"/>
      <c r="I53" s="289"/>
      <c r="J53" s="289"/>
      <c r="K53" s="289"/>
      <c r="L53" s="289"/>
      <c r="M53" s="289"/>
      <c r="N53" s="289"/>
      <c r="O53" s="289"/>
      <c r="P53" s="289"/>
      <c r="Q53" s="289"/>
      <c r="R53" s="136"/>
      <c r="S53" s="5"/>
    </row>
    <row r="54" spans="2:19" x14ac:dyDescent="0.3">
      <c r="C54" s="148"/>
      <c r="D54" s="148"/>
      <c r="E54" s="148"/>
      <c r="F54" s="148"/>
      <c r="G54" s="148"/>
      <c r="H54" s="148"/>
      <c r="I54" s="148"/>
      <c r="J54" s="148"/>
      <c r="K54" s="148"/>
      <c r="L54" s="148"/>
      <c r="M54" s="148"/>
      <c r="N54" s="148"/>
      <c r="O54" s="148"/>
      <c r="P54" s="148"/>
      <c r="Q54" s="148"/>
    </row>
    <row r="55" spans="2:19" x14ac:dyDescent="0.3">
      <c r="C55" s="148"/>
      <c r="D55" s="148"/>
      <c r="E55" s="148"/>
      <c r="F55" s="148"/>
      <c r="G55" s="148"/>
      <c r="H55" s="148"/>
      <c r="I55" s="148"/>
      <c r="J55" s="148"/>
      <c r="K55" s="148"/>
      <c r="L55" s="148"/>
      <c r="M55" s="148"/>
      <c r="N55" s="148"/>
      <c r="O55" s="148"/>
      <c r="P55" s="148"/>
      <c r="Q55" s="148"/>
    </row>
    <row r="56" spans="2:19" x14ac:dyDescent="0.3">
      <c r="Q56" s="5"/>
    </row>
    <row r="58" spans="2:19" x14ac:dyDescent="0.3">
      <c r="Q58" s="5"/>
    </row>
  </sheetData>
  <sheetProtection algorithmName="SHA-512" hashValue="9wr96rqCtygUxkKf18qKaK5ZNwFl5jwPjrF1FmejQWqljbMc3tmUaYRcOaZipYbcz60dUoYSXDCMQrVeEk94gg==" saltValue="Dumgi+6tZGHlYVyLSf1Apg==" spinCount="100000" sheet="1" objects="1" scenarios="1"/>
  <mergeCells count="4">
    <mergeCell ref="B4:Q4"/>
    <mergeCell ref="B6:Q6"/>
    <mergeCell ref="B46:Q46"/>
    <mergeCell ref="B53:Q53"/>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92D050"/>
  </sheetPr>
  <dimension ref="B3:S55"/>
  <sheetViews>
    <sheetView topLeftCell="B2" workbookViewId="0">
      <pane xSplit="1" ySplit="5" topLeftCell="C25" activePane="bottomRight" state="frozen"/>
      <selection activeCell="C7" sqref="C7:Q44"/>
      <selection pane="topRight" activeCell="C7" sqref="C7:Q44"/>
      <selection pane="bottomLeft" activeCell="C7" sqref="C7:Q44"/>
      <selection pane="bottomRight" activeCell="C7" sqref="C7:Q44"/>
    </sheetView>
  </sheetViews>
  <sheetFormatPr defaultColWidth="9.453125" defaultRowHeight="14" x14ac:dyDescent="0.3"/>
  <cols>
    <col min="1" max="1" width="12.453125" style="4" customWidth="1"/>
    <col min="2" max="2" width="51.453125" style="4" customWidth="1"/>
    <col min="3" max="17" width="21.54296875" style="4" customWidth="1"/>
    <col min="18" max="19" width="6.453125" style="4" bestFit="1" customWidth="1"/>
    <col min="20" max="20" width="13.54296875" style="4" customWidth="1"/>
    <col min="21" max="16384" width="9.453125" style="4"/>
  </cols>
  <sheetData>
    <row r="3" spans="2:18" ht="5.25" customHeight="1" x14ac:dyDescent="0.3"/>
    <row r="4" spans="2:18" ht="16.5" customHeight="1" x14ac:dyDescent="0.3">
      <c r="B4" s="286" t="s">
        <v>311</v>
      </c>
      <c r="C4" s="286"/>
      <c r="D4" s="286"/>
      <c r="E4" s="286"/>
      <c r="F4" s="286"/>
      <c r="G4" s="286"/>
      <c r="H4" s="286"/>
      <c r="I4" s="286"/>
      <c r="J4" s="286"/>
      <c r="K4" s="286"/>
      <c r="L4" s="286"/>
      <c r="M4" s="286"/>
      <c r="N4" s="286"/>
      <c r="O4" s="286"/>
      <c r="P4" s="286"/>
      <c r="Q4" s="286"/>
      <c r="R4" s="123"/>
    </row>
    <row r="5" spans="2:18" ht="16.5" customHeight="1" x14ac:dyDescent="0.3">
      <c r="B5" s="64" t="s">
        <v>0</v>
      </c>
      <c r="C5" s="66" t="s">
        <v>194</v>
      </c>
      <c r="D5" s="66" t="s">
        <v>195</v>
      </c>
      <c r="E5" s="66" t="s">
        <v>196</v>
      </c>
      <c r="F5" s="66" t="s">
        <v>197</v>
      </c>
      <c r="G5" s="66" t="s">
        <v>198</v>
      </c>
      <c r="H5" s="66" t="s">
        <v>199</v>
      </c>
      <c r="I5" s="66" t="s">
        <v>200</v>
      </c>
      <c r="J5" s="66" t="s">
        <v>201</v>
      </c>
      <c r="K5" s="66" t="s">
        <v>202</v>
      </c>
      <c r="L5" s="66" t="s">
        <v>203</v>
      </c>
      <c r="M5" s="66" t="s">
        <v>204</v>
      </c>
      <c r="N5" s="66" t="s">
        <v>205</v>
      </c>
      <c r="O5" s="66" t="s">
        <v>206</v>
      </c>
      <c r="P5" s="66" t="s">
        <v>207</v>
      </c>
      <c r="Q5" s="66" t="s">
        <v>208</v>
      </c>
      <c r="R5" s="133"/>
    </row>
    <row r="6" spans="2:18" ht="16.5" customHeight="1" x14ac:dyDescent="0.3">
      <c r="B6" s="287" t="s">
        <v>16</v>
      </c>
      <c r="C6" s="287"/>
      <c r="D6" s="287"/>
      <c r="E6" s="287"/>
      <c r="F6" s="287"/>
      <c r="G6" s="287"/>
      <c r="H6" s="287"/>
      <c r="I6" s="287"/>
      <c r="J6" s="287"/>
      <c r="K6" s="287"/>
      <c r="L6" s="287"/>
      <c r="M6" s="287"/>
      <c r="N6" s="287"/>
      <c r="O6" s="287"/>
      <c r="P6" s="287"/>
      <c r="Q6" s="287"/>
      <c r="R6" s="133"/>
    </row>
    <row r="7" spans="2:18" ht="16.5" customHeight="1" x14ac:dyDescent="0.3">
      <c r="B7" s="118" t="s">
        <v>17</v>
      </c>
      <c r="C7" s="69">
        <v>0</v>
      </c>
      <c r="D7" s="69">
        <v>-78</v>
      </c>
      <c r="E7" s="69">
        <v>-16</v>
      </c>
      <c r="F7" s="69">
        <v>-799</v>
      </c>
      <c r="G7" s="69">
        <v>2236</v>
      </c>
      <c r="H7" s="69">
        <v>165</v>
      </c>
      <c r="I7" s="69">
        <v>0</v>
      </c>
      <c r="J7" s="69">
        <v>0</v>
      </c>
      <c r="K7" s="69">
        <v>0</v>
      </c>
      <c r="L7" s="69">
        <v>5564</v>
      </c>
      <c r="M7" s="69">
        <v>758</v>
      </c>
      <c r="N7" s="69">
        <v>13371</v>
      </c>
      <c r="O7" s="69">
        <v>36144</v>
      </c>
      <c r="P7" s="69">
        <v>-843</v>
      </c>
      <c r="Q7" s="122">
        <v>56501</v>
      </c>
      <c r="R7" s="134"/>
    </row>
    <row r="8" spans="2:18" ht="16.5" customHeight="1" x14ac:dyDescent="0.3">
      <c r="B8" s="118" t="s">
        <v>18</v>
      </c>
      <c r="C8" s="69">
        <v>0</v>
      </c>
      <c r="D8" s="69">
        <v>880</v>
      </c>
      <c r="E8" s="69">
        <v>86</v>
      </c>
      <c r="F8" s="69">
        <v>-8467</v>
      </c>
      <c r="G8" s="69">
        <v>1154</v>
      </c>
      <c r="H8" s="69">
        <v>61</v>
      </c>
      <c r="I8" s="69">
        <v>38142</v>
      </c>
      <c r="J8" s="69">
        <v>17296</v>
      </c>
      <c r="K8" s="69">
        <v>3465</v>
      </c>
      <c r="L8" s="69">
        <v>-11611</v>
      </c>
      <c r="M8" s="69">
        <v>321</v>
      </c>
      <c r="N8" s="69">
        <v>1921</v>
      </c>
      <c r="O8" s="69">
        <v>0</v>
      </c>
      <c r="P8" s="69">
        <v>4459</v>
      </c>
      <c r="Q8" s="122">
        <v>47708</v>
      </c>
      <c r="R8" s="134"/>
    </row>
    <row r="9" spans="2:18" ht="16.5" customHeight="1" x14ac:dyDescent="0.3">
      <c r="B9" s="118" t="s">
        <v>19</v>
      </c>
      <c r="C9" s="69">
        <v>1094</v>
      </c>
      <c r="D9" s="69">
        <v>-19437</v>
      </c>
      <c r="E9" s="69">
        <v>-10543</v>
      </c>
      <c r="F9" s="69">
        <v>-50697</v>
      </c>
      <c r="G9" s="69">
        <v>-77381</v>
      </c>
      <c r="H9" s="69">
        <v>-8880</v>
      </c>
      <c r="I9" s="69">
        <v>-171796</v>
      </c>
      <c r="J9" s="69">
        <v>-33758</v>
      </c>
      <c r="K9" s="69">
        <v>0</v>
      </c>
      <c r="L9" s="69">
        <v>-4252</v>
      </c>
      <c r="M9" s="69">
        <v>-61591</v>
      </c>
      <c r="N9" s="69">
        <v>-11972</v>
      </c>
      <c r="O9" s="69">
        <v>0</v>
      </c>
      <c r="P9" s="69">
        <v>0</v>
      </c>
      <c r="Q9" s="122">
        <v>-449212</v>
      </c>
      <c r="R9" s="134"/>
    </row>
    <row r="10" spans="2:18" ht="16.5" customHeight="1" x14ac:dyDescent="0.3">
      <c r="B10" s="118" t="s">
        <v>142</v>
      </c>
      <c r="C10" s="69">
        <v>-2120</v>
      </c>
      <c r="D10" s="69">
        <v>-769</v>
      </c>
      <c r="E10" s="69">
        <v>6079</v>
      </c>
      <c r="F10" s="69">
        <v>17535</v>
      </c>
      <c r="G10" s="69">
        <v>-2666</v>
      </c>
      <c r="H10" s="69">
        <v>6247</v>
      </c>
      <c r="I10" s="69">
        <v>13329</v>
      </c>
      <c r="J10" s="69">
        <v>17845</v>
      </c>
      <c r="K10" s="69">
        <v>0</v>
      </c>
      <c r="L10" s="69">
        <v>-869</v>
      </c>
      <c r="M10" s="69">
        <v>-3438</v>
      </c>
      <c r="N10" s="69">
        <v>18427</v>
      </c>
      <c r="O10" s="69">
        <v>-10674</v>
      </c>
      <c r="P10" s="69">
        <v>-9880</v>
      </c>
      <c r="Q10" s="122">
        <v>49048</v>
      </c>
      <c r="R10" s="134"/>
    </row>
    <row r="11" spans="2:18" ht="16.5" customHeight="1" x14ac:dyDescent="0.3">
      <c r="B11" s="118" t="s">
        <v>20</v>
      </c>
      <c r="C11" s="69">
        <v>-1610</v>
      </c>
      <c r="D11" s="69">
        <v>-2570</v>
      </c>
      <c r="E11" s="69">
        <v>11439</v>
      </c>
      <c r="F11" s="69">
        <v>5688</v>
      </c>
      <c r="G11" s="69">
        <v>10091</v>
      </c>
      <c r="H11" s="69">
        <v>9907</v>
      </c>
      <c r="I11" s="69">
        <v>142158</v>
      </c>
      <c r="J11" s="69">
        <v>135785</v>
      </c>
      <c r="K11" s="69">
        <v>0</v>
      </c>
      <c r="L11" s="69">
        <v>24690</v>
      </c>
      <c r="M11" s="69">
        <v>19343</v>
      </c>
      <c r="N11" s="69">
        <v>93516</v>
      </c>
      <c r="O11" s="69">
        <v>14969</v>
      </c>
      <c r="P11" s="69">
        <v>-13020</v>
      </c>
      <c r="Q11" s="122">
        <v>450386</v>
      </c>
      <c r="R11" s="134"/>
    </row>
    <row r="12" spans="2:18" ht="16.5" customHeight="1" x14ac:dyDescent="0.3">
      <c r="B12" s="118" t="s">
        <v>137</v>
      </c>
      <c r="C12" s="69">
        <v>0</v>
      </c>
      <c r="D12" s="69">
        <v>-48974</v>
      </c>
      <c r="E12" s="69">
        <v>13971</v>
      </c>
      <c r="F12" s="69">
        <v>18369</v>
      </c>
      <c r="G12" s="69">
        <v>11987</v>
      </c>
      <c r="H12" s="69">
        <v>1014</v>
      </c>
      <c r="I12" s="69">
        <v>140385</v>
      </c>
      <c r="J12" s="69">
        <v>110652</v>
      </c>
      <c r="K12" s="69">
        <v>0</v>
      </c>
      <c r="L12" s="69">
        <v>76997</v>
      </c>
      <c r="M12" s="69">
        <v>30831</v>
      </c>
      <c r="N12" s="69">
        <v>53787</v>
      </c>
      <c r="O12" s="69">
        <v>177116</v>
      </c>
      <c r="P12" s="69">
        <v>95281</v>
      </c>
      <c r="Q12" s="122">
        <v>681414</v>
      </c>
      <c r="R12" s="134"/>
    </row>
    <row r="13" spans="2:18" ht="16.5" customHeight="1" x14ac:dyDescent="0.3">
      <c r="B13" s="118" t="s">
        <v>21</v>
      </c>
      <c r="C13" s="69">
        <v>0</v>
      </c>
      <c r="D13" s="69">
        <v>2241</v>
      </c>
      <c r="E13" s="69">
        <v>11767</v>
      </c>
      <c r="F13" s="69">
        <v>-8179</v>
      </c>
      <c r="G13" s="69">
        <v>13963</v>
      </c>
      <c r="H13" s="69">
        <v>11059</v>
      </c>
      <c r="I13" s="69">
        <v>188271</v>
      </c>
      <c r="J13" s="69">
        <v>184800</v>
      </c>
      <c r="K13" s="69">
        <v>0</v>
      </c>
      <c r="L13" s="69">
        <v>15095</v>
      </c>
      <c r="M13" s="69">
        <v>33248</v>
      </c>
      <c r="N13" s="69">
        <v>61080</v>
      </c>
      <c r="O13" s="69">
        <v>386709</v>
      </c>
      <c r="P13" s="69">
        <v>-13291</v>
      </c>
      <c r="Q13" s="122">
        <v>886761</v>
      </c>
      <c r="R13" s="134"/>
    </row>
    <row r="14" spans="2:18" ht="16.5" customHeight="1" x14ac:dyDescent="0.3">
      <c r="B14" s="118" t="s">
        <v>22</v>
      </c>
      <c r="C14" s="69">
        <v>0</v>
      </c>
      <c r="D14" s="69">
        <v>1633</v>
      </c>
      <c r="E14" s="69">
        <v>-292</v>
      </c>
      <c r="F14" s="69">
        <v>9358</v>
      </c>
      <c r="G14" s="69">
        <v>3806</v>
      </c>
      <c r="H14" s="69">
        <v>178</v>
      </c>
      <c r="I14" s="69">
        <v>40313</v>
      </c>
      <c r="J14" s="69">
        <v>20816</v>
      </c>
      <c r="K14" s="69">
        <v>0</v>
      </c>
      <c r="L14" s="69">
        <v>746</v>
      </c>
      <c r="M14" s="69">
        <v>18960</v>
      </c>
      <c r="N14" s="69">
        <v>10097</v>
      </c>
      <c r="O14" s="69">
        <v>0</v>
      </c>
      <c r="P14" s="69">
        <v>-1930</v>
      </c>
      <c r="Q14" s="122">
        <v>103684</v>
      </c>
      <c r="R14" s="134"/>
    </row>
    <row r="15" spans="2:18" ht="16.5" customHeight="1" x14ac:dyDescent="0.3">
      <c r="B15" s="118" t="s">
        <v>23</v>
      </c>
      <c r="C15" s="69">
        <v>0</v>
      </c>
      <c r="D15" s="69">
        <v>0</v>
      </c>
      <c r="E15" s="69">
        <v>0</v>
      </c>
      <c r="F15" s="69">
        <v>0</v>
      </c>
      <c r="G15" s="69">
        <v>0</v>
      </c>
      <c r="H15" s="69">
        <v>0</v>
      </c>
      <c r="I15" s="69">
        <v>18918</v>
      </c>
      <c r="J15" s="69">
        <v>7613</v>
      </c>
      <c r="K15" s="69">
        <v>253851</v>
      </c>
      <c r="L15" s="69">
        <v>0</v>
      </c>
      <c r="M15" s="69">
        <v>0</v>
      </c>
      <c r="N15" s="69">
        <v>0</v>
      </c>
      <c r="O15" s="69">
        <v>0</v>
      </c>
      <c r="P15" s="69">
        <v>0</v>
      </c>
      <c r="Q15" s="122">
        <v>280382</v>
      </c>
      <c r="R15" s="134"/>
    </row>
    <row r="16" spans="2:18" ht="16.5" customHeight="1" x14ac:dyDescent="0.3">
      <c r="B16" s="118" t="s">
        <v>24</v>
      </c>
      <c r="C16" s="69">
        <v>-10503</v>
      </c>
      <c r="D16" s="69">
        <v>-4968</v>
      </c>
      <c r="E16" s="69">
        <v>1223</v>
      </c>
      <c r="F16" s="69">
        <v>-7215</v>
      </c>
      <c r="G16" s="69">
        <v>4872</v>
      </c>
      <c r="H16" s="69">
        <v>-3948</v>
      </c>
      <c r="I16" s="69">
        <v>60253</v>
      </c>
      <c r="J16" s="69">
        <v>44132</v>
      </c>
      <c r="K16" s="69">
        <v>2020</v>
      </c>
      <c r="L16" s="69">
        <v>7601</v>
      </c>
      <c r="M16" s="69">
        <v>-3041</v>
      </c>
      <c r="N16" s="69">
        <v>40382</v>
      </c>
      <c r="O16" s="69">
        <v>0</v>
      </c>
      <c r="P16" s="69">
        <v>-4359</v>
      </c>
      <c r="Q16" s="122">
        <v>126447</v>
      </c>
      <c r="R16" s="134"/>
    </row>
    <row r="17" spans="2:18" ht="16.5" customHeight="1" x14ac:dyDescent="0.3">
      <c r="B17" s="118" t="s">
        <v>25</v>
      </c>
      <c r="C17" s="69">
        <v>0</v>
      </c>
      <c r="D17" s="69">
        <v>-7855</v>
      </c>
      <c r="E17" s="69">
        <v>5866</v>
      </c>
      <c r="F17" s="69">
        <v>15583</v>
      </c>
      <c r="G17" s="69">
        <v>9180</v>
      </c>
      <c r="H17" s="69">
        <v>10372</v>
      </c>
      <c r="I17" s="69">
        <v>80045</v>
      </c>
      <c r="J17" s="69">
        <v>68572</v>
      </c>
      <c r="K17" s="69">
        <v>0</v>
      </c>
      <c r="L17" s="69">
        <v>12419</v>
      </c>
      <c r="M17" s="69">
        <v>13291</v>
      </c>
      <c r="N17" s="69">
        <v>18888</v>
      </c>
      <c r="O17" s="69">
        <v>-43124</v>
      </c>
      <c r="P17" s="69">
        <v>-12179</v>
      </c>
      <c r="Q17" s="122">
        <v>171059</v>
      </c>
      <c r="R17" s="134"/>
    </row>
    <row r="18" spans="2:18" ht="16.5" customHeight="1" x14ac:dyDescent="0.3">
      <c r="B18" s="118" t="s">
        <v>26</v>
      </c>
      <c r="C18" s="69">
        <v>-6000</v>
      </c>
      <c r="D18" s="69">
        <v>-30691</v>
      </c>
      <c r="E18" s="69">
        <v>11907</v>
      </c>
      <c r="F18" s="69">
        <v>-87278</v>
      </c>
      <c r="G18" s="69">
        <v>5801</v>
      </c>
      <c r="H18" s="69">
        <v>-4328</v>
      </c>
      <c r="I18" s="69">
        <v>79914</v>
      </c>
      <c r="J18" s="69">
        <v>65544</v>
      </c>
      <c r="K18" s="69">
        <v>12242</v>
      </c>
      <c r="L18" s="69">
        <v>14805</v>
      </c>
      <c r="M18" s="69">
        <v>50974</v>
      </c>
      <c r="N18" s="69">
        <v>106351</v>
      </c>
      <c r="O18" s="69">
        <v>-139734</v>
      </c>
      <c r="P18" s="69">
        <v>-29692</v>
      </c>
      <c r="Q18" s="122">
        <v>49815</v>
      </c>
      <c r="R18" s="134"/>
    </row>
    <row r="19" spans="2:18" ht="16.5" customHeight="1" x14ac:dyDescent="0.3">
      <c r="B19" s="118" t="s">
        <v>27</v>
      </c>
      <c r="C19" s="69">
        <v>-2288</v>
      </c>
      <c r="D19" s="69">
        <v>-11508</v>
      </c>
      <c r="E19" s="69">
        <v>6942</v>
      </c>
      <c r="F19" s="69">
        <v>-32454</v>
      </c>
      <c r="G19" s="69">
        <v>11416</v>
      </c>
      <c r="H19" s="69">
        <v>16676</v>
      </c>
      <c r="I19" s="69">
        <v>145396</v>
      </c>
      <c r="J19" s="69">
        <v>136727</v>
      </c>
      <c r="K19" s="69">
        <v>0</v>
      </c>
      <c r="L19" s="69">
        <v>-6632</v>
      </c>
      <c r="M19" s="69">
        <v>1403</v>
      </c>
      <c r="N19" s="69">
        <v>54954</v>
      </c>
      <c r="O19" s="69">
        <v>0</v>
      </c>
      <c r="P19" s="69">
        <v>7049</v>
      </c>
      <c r="Q19" s="122">
        <v>327680</v>
      </c>
      <c r="R19" s="134"/>
    </row>
    <row r="20" spans="2:18" ht="16.5" customHeight="1" x14ac:dyDescent="0.3">
      <c r="B20" s="118" t="s">
        <v>28</v>
      </c>
      <c r="C20" s="69">
        <v>-12117</v>
      </c>
      <c r="D20" s="69">
        <v>-11630</v>
      </c>
      <c r="E20" s="69">
        <v>22415</v>
      </c>
      <c r="F20" s="69">
        <v>-23628</v>
      </c>
      <c r="G20" s="69">
        <v>18627</v>
      </c>
      <c r="H20" s="69">
        <v>8512</v>
      </c>
      <c r="I20" s="69">
        <v>80713</v>
      </c>
      <c r="J20" s="69">
        <v>51635</v>
      </c>
      <c r="K20" s="69">
        <v>0</v>
      </c>
      <c r="L20" s="69">
        <v>22477</v>
      </c>
      <c r="M20" s="69">
        <v>11626</v>
      </c>
      <c r="N20" s="69">
        <v>50718</v>
      </c>
      <c r="O20" s="69">
        <v>-84000</v>
      </c>
      <c r="P20" s="69">
        <v>7549</v>
      </c>
      <c r="Q20" s="122">
        <v>142897</v>
      </c>
      <c r="R20" s="134"/>
    </row>
    <row r="21" spans="2:18" ht="16.5" customHeight="1" x14ac:dyDescent="0.3">
      <c r="B21" s="118" t="s">
        <v>29</v>
      </c>
      <c r="C21" s="69">
        <v>-32119</v>
      </c>
      <c r="D21" s="69">
        <v>6670</v>
      </c>
      <c r="E21" s="69">
        <v>15452</v>
      </c>
      <c r="F21" s="69">
        <v>-62005</v>
      </c>
      <c r="G21" s="69">
        <v>-3148</v>
      </c>
      <c r="H21" s="69">
        <v>9926</v>
      </c>
      <c r="I21" s="69">
        <v>116206</v>
      </c>
      <c r="J21" s="69">
        <v>50248</v>
      </c>
      <c r="K21" s="69">
        <v>0</v>
      </c>
      <c r="L21" s="69">
        <v>9059</v>
      </c>
      <c r="M21" s="69">
        <v>26718</v>
      </c>
      <c r="N21" s="69">
        <v>75432</v>
      </c>
      <c r="O21" s="69">
        <v>-2609</v>
      </c>
      <c r="P21" s="69">
        <v>-13009</v>
      </c>
      <c r="Q21" s="122">
        <v>196820</v>
      </c>
      <c r="R21" s="134"/>
    </row>
    <row r="22" spans="2:18" ht="16.5" customHeight="1" x14ac:dyDescent="0.3">
      <c r="B22" s="118" t="s">
        <v>30</v>
      </c>
      <c r="C22" s="69">
        <v>0</v>
      </c>
      <c r="D22" s="69">
        <v>2176</v>
      </c>
      <c r="E22" s="69">
        <v>2815</v>
      </c>
      <c r="F22" s="69">
        <v>14480</v>
      </c>
      <c r="G22" s="69">
        <v>3133</v>
      </c>
      <c r="H22" s="69">
        <v>11126</v>
      </c>
      <c r="I22" s="69">
        <v>26768</v>
      </c>
      <c r="J22" s="69">
        <v>20211</v>
      </c>
      <c r="K22" s="69">
        <v>0</v>
      </c>
      <c r="L22" s="69">
        <v>2582</v>
      </c>
      <c r="M22" s="69">
        <v>5665</v>
      </c>
      <c r="N22" s="69">
        <v>25095</v>
      </c>
      <c r="O22" s="69">
        <v>0</v>
      </c>
      <c r="P22" s="69">
        <v>-802</v>
      </c>
      <c r="Q22" s="122">
        <v>113249</v>
      </c>
      <c r="R22" s="134"/>
    </row>
    <row r="23" spans="2:18" ht="16.5" customHeight="1" x14ac:dyDescent="0.3">
      <c r="B23" s="118" t="s">
        <v>31</v>
      </c>
      <c r="C23" s="69">
        <v>0</v>
      </c>
      <c r="D23" s="69">
        <v>0</v>
      </c>
      <c r="E23" s="69">
        <v>0</v>
      </c>
      <c r="F23" s="69">
        <v>0</v>
      </c>
      <c r="G23" s="69">
        <v>0</v>
      </c>
      <c r="H23" s="69">
        <v>0</v>
      </c>
      <c r="I23" s="69">
        <v>0</v>
      </c>
      <c r="J23" s="69">
        <v>0</v>
      </c>
      <c r="K23" s="69">
        <v>0</v>
      </c>
      <c r="L23" s="69">
        <v>0</v>
      </c>
      <c r="M23" s="69">
        <v>0</v>
      </c>
      <c r="N23" s="69">
        <v>0</v>
      </c>
      <c r="O23" s="69">
        <v>0</v>
      </c>
      <c r="P23" s="69">
        <v>0</v>
      </c>
      <c r="Q23" s="122">
        <v>0</v>
      </c>
      <c r="R23" s="134"/>
    </row>
    <row r="24" spans="2:18" ht="16.5" customHeight="1" x14ac:dyDescent="0.3">
      <c r="B24" s="118" t="s">
        <v>258</v>
      </c>
      <c r="C24" s="69">
        <v>-5695</v>
      </c>
      <c r="D24" s="69">
        <v>-18348</v>
      </c>
      <c r="E24" s="69">
        <v>7793</v>
      </c>
      <c r="F24" s="69">
        <v>-28192</v>
      </c>
      <c r="G24" s="69">
        <v>3570</v>
      </c>
      <c r="H24" s="69">
        <v>-10042</v>
      </c>
      <c r="I24" s="69">
        <v>88962</v>
      </c>
      <c r="J24" s="69">
        <v>46818</v>
      </c>
      <c r="K24" s="69">
        <v>0</v>
      </c>
      <c r="L24" s="69">
        <v>3547</v>
      </c>
      <c r="M24" s="69">
        <v>4097</v>
      </c>
      <c r="N24" s="69">
        <v>37143</v>
      </c>
      <c r="O24" s="69">
        <v>0</v>
      </c>
      <c r="P24" s="69">
        <v>-571</v>
      </c>
      <c r="Q24" s="122">
        <v>129082</v>
      </c>
      <c r="R24" s="134"/>
    </row>
    <row r="25" spans="2:18" ht="16.5" customHeight="1" x14ac:dyDescent="0.3">
      <c r="B25" s="118" t="s">
        <v>259</v>
      </c>
      <c r="C25" s="69">
        <v>0</v>
      </c>
      <c r="D25" s="69">
        <v>0</v>
      </c>
      <c r="E25" s="69">
        <v>0</v>
      </c>
      <c r="F25" s="69">
        <v>0</v>
      </c>
      <c r="G25" s="69">
        <v>0</v>
      </c>
      <c r="H25" s="69">
        <v>0</v>
      </c>
      <c r="I25" s="69">
        <v>0</v>
      </c>
      <c r="J25" s="69">
        <v>0</v>
      </c>
      <c r="K25" s="69">
        <v>0</v>
      </c>
      <c r="L25" s="69">
        <v>0</v>
      </c>
      <c r="M25" s="69">
        <v>0</v>
      </c>
      <c r="N25" s="69">
        <v>0</v>
      </c>
      <c r="O25" s="69">
        <v>277402</v>
      </c>
      <c r="P25" s="69">
        <v>0</v>
      </c>
      <c r="Q25" s="122">
        <v>277402</v>
      </c>
      <c r="R25" s="134"/>
    </row>
    <row r="26" spans="2:18" ht="16.5" customHeight="1" x14ac:dyDescent="0.3">
      <c r="B26" s="118" t="s">
        <v>33</v>
      </c>
      <c r="C26" s="69">
        <v>0</v>
      </c>
      <c r="D26" s="69">
        <v>-3173</v>
      </c>
      <c r="E26" s="69">
        <v>5074</v>
      </c>
      <c r="F26" s="69">
        <v>-20424</v>
      </c>
      <c r="G26" s="69">
        <v>-277</v>
      </c>
      <c r="H26" s="69">
        <v>25911</v>
      </c>
      <c r="I26" s="69">
        <v>28871</v>
      </c>
      <c r="J26" s="69">
        <v>48556</v>
      </c>
      <c r="K26" s="69">
        <v>0</v>
      </c>
      <c r="L26" s="69">
        <v>-614</v>
      </c>
      <c r="M26" s="69">
        <v>-14428</v>
      </c>
      <c r="N26" s="69">
        <v>70316</v>
      </c>
      <c r="O26" s="69">
        <v>-5043</v>
      </c>
      <c r="P26" s="69">
        <v>-1110</v>
      </c>
      <c r="Q26" s="122">
        <v>133659</v>
      </c>
      <c r="R26" s="134"/>
    </row>
    <row r="27" spans="2:18" ht="16.5" customHeight="1" x14ac:dyDescent="0.3">
      <c r="B27" s="118" t="s">
        <v>34</v>
      </c>
      <c r="C27" s="69">
        <v>0</v>
      </c>
      <c r="D27" s="69">
        <v>-2763</v>
      </c>
      <c r="E27" s="69">
        <v>2465</v>
      </c>
      <c r="F27" s="69">
        <v>-1499</v>
      </c>
      <c r="G27" s="69">
        <v>3261</v>
      </c>
      <c r="H27" s="69">
        <v>463</v>
      </c>
      <c r="I27" s="69">
        <v>41792</v>
      </c>
      <c r="J27" s="69">
        <v>37002</v>
      </c>
      <c r="K27" s="69">
        <v>0</v>
      </c>
      <c r="L27" s="69">
        <v>2041</v>
      </c>
      <c r="M27" s="69">
        <v>-1127</v>
      </c>
      <c r="N27" s="69">
        <v>9169</v>
      </c>
      <c r="O27" s="69">
        <v>0</v>
      </c>
      <c r="P27" s="69">
        <v>-3079</v>
      </c>
      <c r="Q27" s="122">
        <v>87725</v>
      </c>
      <c r="R27" s="134"/>
    </row>
    <row r="28" spans="2:18" ht="16.5" customHeight="1" x14ac:dyDescent="0.3">
      <c r="B28" s="118" t="s">
        <v>35</v>
      </c>
      <c r="C28" s="69">
        <v>0</v>
      </c>
      <c r="D28" s="69">
        <v>2158</v>
      </c>
      <c r="E28" s="69">
        <v>1099</v>
      </c>
      <c r="F28" s="69">
        <v>6310</v>
      </c>
      <c r="G28" s="69">
        <v>14890</v>
      </c>
      <c r="H28" s="69">
        <v>925</v>
      </c>
      <c r="I28" s="69">
        <v>47722</v>
      </c>
      <c r="J28" s="69">
        <v>94652</v>
      </c>
      <c r="K28" s="69">
        <v>0</v>
      </c>
      <c r="L28" s="69">
        <v>1109</v>
      </c>
      <c r="M28" s="69">
        <v>2279</v>
      </c>
      <c r="N28" s="69">
        <v>8852</v>
      </c>
      <c r="O28" s="69">
        <v>174493</v>
      </c>
      <c r="P28" s="69">
        <v>12007</v>
      </c>
      <c r="Q28" s="122">
        <v>366495</v>
      </c>
      <c r="R28" s="134"/>
    </row>
    <row r="29" spans="2:18" ht="16.5" customHeight="1" x14ac:dyDescent="0.3">
      <c r="B29" s="118" t="s">
        <v>36</v>
      </c>
      <c r="C29" s="69">
        <v>-1974</v>
      </c>
      <c r="D29" s="69">
        <v>-2308</v>
      </c>
      <c r="E29" s="69">
        <v>3477</v>
      </c>
      <c r="F29" s="69">
        <v>-115885</v>
      </c>
      <c r="G29" s="69">
        <v>4499</v>
      </c>
      <c r="H29" s="69">
        <v>14503</v>
      </c>
      <c r="I29" s="69">
        <v>45521</v>
      </c>
      <c r="J29" s="69">
        <v>42837</v>
      </c>
      <c r="K29" s="69">
        <v>0</v>
      </c>
      <c r="L29" s="69">
        <v>3284</v>
      </c>
      <c r="M29" s="69">
        <v>-9161</v>
      </c>
      <c r="N29" s="69">
        <v>73405</v>
      </c>
      <c r="O29" s="69">
        <v>0</v>
      </c>
      <c r="P29" s="69">
        <v>-39035</v>
      </c>
      <c r="Q29" s="122">
        <v>19161</v>
      </c>
      <c r="R29" s="134"/>
    </row>
    <row r="30" spans="2:18" ht="16.5" customHeight="1" x14ac:dyDescent="0.3">
      <c r="B30" s="118" t="s">
        <v>192</v>
      </c>
      <c r="C30" s="69">
        <v>0</v>
      </c>
      <c r="D30" s="69">
        <v>-1163</v>
      </c>
      <c r="E30" s="69">
        <v>2083</v>
      </c>
      <c r="F30" s="69">
        <v>1530</v>
      </c>
      <c r="G30" s="69">
        <v>1357</v>
      </c>
      <c r="H30" s="69">
        <v>2219</v>
      </c>
      <c r="I30" s="69">
        <v>53915</v>
      </c>
      <c r="J30" s="69">
        <v>27614</v>
      </c>
      <c r="K30" s="69">
        <v>0</v>
      </c>
      <c r="L30" s="69">
        <v>1289</v>
      </c>
      <c r="M30" s="69">
        <v>3147</v>
      </c>
      <c r="N30" s="69">
        <v>18342</v>
      </c>
      <c r="O30" s="69">
        <v>0</v>
      </c>
      <c r="P30" s="69">
        <v>-2698</v>
      </c>
      <c r="Q30" s="122">
        <v>107634</v>
      </c>
      <c r="R30" s="134"/>
    </row>
    <row r="31" spans="2:18" ht="16.5" customHeight="1" x14ac:dyDescent="0.3">
      <c r="B31" s="118" t="s">
        <v>193</v>
      </c>
      <c r="C31" s="69">
        <v>-11230</v>
      </c>
      <c r="D31" s="69">
        <v>2479</v>
      </c>
      <c r="E31" s="69">
        <v>1683</v>
      </c>
      <c r="F31" s="69">
        <v>-6667</v>
      </c>
      <c r="G31" s="69">
        <v>10214</v>
      </c>
      <c r="H31" s="69">
        <v>958</v>
      </c>
      <c r="I31" s="69">
        <v>18563</v>
      </c>
      <c r="J31" s="69">
        <v>12403</v>
      </c>
      <c r="K31" s="69">
        <v>0</v>
      </c>
      <c r="L31" s="69">
        <v>454</v>
      </c>
      <c r="M31" s="69">
        <v>1912</v>
      </c>
      <c r="N31" s="69">
        <v>3802</v>
      </c>
      <c r="O31" s="69">
        <v>0</v>
      </c>
      <c r="P31" s="69">
        <v>564</v>
      </c>
      <c r="Q31" s="122">
        <v>35134</v>
      </c>
      <c r="R31" s="134"/>
    </row>
    <row r="32" spans="2:18" ht="16.5" customHeight="1" x14ac:dyDescent="0.3">
      <c r="B32" s="118" t="s">
        <v>37</v>
      </c>
      <c r="C32" s="69">
        <v>0</v>
      </c>
      <c r="D32" s="69">
        <v>349</v>
      </c>
      <c r="E32" s="69">
        <v>7157</v>
      </c>
      <c r="F32" s="69">
        <v>1444</v>
      </c>
      <c r="G32" s="69">
        <v>585</v>
      </c>
      <c r="H32" s="69">
        <v>4350</v>
      </c>
      <c r="I32" s="69">
        <v>83523</v>
      </c>
      <c r="J32" s="69">
        <v>73441</v>
      </c>
      <c r="K32" s="69">
        <v>0</v>
      </c>
      <c r="L32" s="69">
        <v>1899</v>
      </c>
      <c r="M32" s="69">
        <v>3099</v>
      </c>
      <c r="N32" s="69">
        <v>45223</v>
      </c>
      <c r="O32" s="69">
        <v>0</v>
      </c>
      <c r="P32" s="69">
        <v>-1000</v>
      </c>
      <c r="Q32" s="122">
        <v>220072</v>
      </c>
      <c r="R32" s="134"/>
    </row>
    <row r="33" spans="2:18" ht="16.5" customHeight="1" x14ac:dyDescent="0.3">
      <c r="B33" s="118" t="s">
        <v>139</v>
      </c>
      <c r="C33" s="69">
        <v>0</v>
      </c>
      <c r="D33" s="69">
        <v>2235</v>
      </c>
      <c r="E33" s="69">
        <v>1365</v>
      </c>
      <c r="F33" s="69">
        <v>9669</v>
      </c>
      <c r="G33" s="69">
        <v>4014</v>
      </c>
      <c r="H33" s="69">
        <v>656</v>
      </c>
      <c r="I33" s="69">
        <v>32889</v>
      </c>
      <c r="J33" s="69">
        <v>24157</v>
      </c>
      <c r="K33" s="69">
        <v>0</v>
      </c>
      <c r="L33" s="69">
        <v>7539</v>
      </c>
      <c r="M33" s="69">
        <v>6356</v>
      </c>
      <c r="N33" s="69">
        <v>15461</v>
      </c>
      <c r="O33" s="69">
        <v>1668</v>
      </c>
      <c r="P33" s="69">
        <v>-78</v>
      </c>
      <c r="Q33" s="122">
        <v>105929</v>
      </c>
      <c r="R33" s="134"/>
    </row>
    <row r="34" spans="2:18" ht="16.5" customHeight="1" x14ac:dyDescent="0.3">
      <c r="B34" s="118" t="s">
        <v>211</v>
      </c>
      <c r="C34" s="69">
        <v>0</v>
      </c>
      <c r="D34" s="69">
        <v>979</v>
      </c>
      <c r="E34" s="69">
        <v>984</v>
      </c>
      <c r="F34" s="69">
        <v>2431</v>
      </c>
      <c r="G34" s="69">
        <v>6328</v>
      </c>
      <c r="H34" s="69">
        <v>911</v>
      </c>
      <c r="I34" s="69">
        <v>43470</v>
      </c>
      <c r="J34" s="69">
        <v>16729</v>
      </c>
      <c r="K34" s="69">
        <v>0</v>
      </c>
      <c r="L34" s="69">
        <v>2141</v>
      </c>
      <c r="M34" s="69">
        <v>3000</v>
      </c>
      <c r="N34" s="69">
        <v>-2934</v>
      </c>
      <c r="O34" s="69">
        <v>0</v>
      </c>
      <c r="P34" s="69">
        <v>-1123</v>
      </c>
      <c r="Q34" s="122">
        <v>72915</v>
      </c>
      <c r="R34" s="134"/>
    </row>
    <row r="35" spans="2:18" ht="16.5" customHeight="1" x14ac:dyDescent="0.3">
      <c r="B35" s="118" t="s">
        <v>140</v>
      </c>
      <c r="C35" s="69">
        <v>0</v>
      </c>
      <c r="D35" s="69">
        <v>1217</v>
      </c>
      <c r="E35" s="69">
        <v>1529</v>
      </c>
      <c r="F35" s="69">
        <v>564</v>
      </c>
      <c r="G35" s="69">
        <v>3362</v>
      </c>
      <c r="H35" s="69">
        <v>3195</v>
      </c>
      <c r="I35" s="69">
        <v>38711</v>
      </c>
      <c r="J35" s="69">
        <v>20706</v>
      </c>
      <c r="K35" s="69">
        <v>6182</v>
      </c>
      <c r="L35" s="69">
        <v>7862</v>
      </c>
      <c r="M35" s="69">
        <v>3613</v>
      </c>
      <c r="N35" s="69">
        <v>7090</v>
      </c>
      <c r="O35" s="69">
        <v>-629681</v>
      </c>
      <c r="P35" s="69">
        <v>-1705</v>
      </c>
      <c r="Q35" s="122">
        <v>-537357</v>
      </c>
      <c r="R35" s="134"/>
    </row>
    <row r="36" spans="2:18" ht="16.5" customHeight="1" x14ac:dyDescent="0.3">
      <c r="B36" s="118" t="s">
        <v>141</v>
      </c>
      <c r="C36" s="69">
        <v>0</v>
      </c>
      <c r="D36" s="69">
        <v>-4452</v>
      </c>
      <c r="E36" s="69">
        <v>2422</v>
      </c>
      <c r="F36" s="69">
        <v>-16937</v>
      </c>
      <c r="G36" s="69">
        <v>-2405</v>
      </c>
      <c r="H36" s="69">
        <v>-491</v>
      </c>
      <c r="I36" s="69">
        <v>50086</v>
      </c>
      <c r="J36" s="69">
        <v>17351</v>
      </c>
      <c r="K36" s="69">
        <v>0</v>
      </c>
      <c r="L36" s="69">
        <v>658</v>
      </c>
      <c r="M36" s="69">
        <v>2585</v>
      </c>
      <c r="N36" s="69">
        <v>13690</v>
      </c>
      <c r="O36" s="69">
        <v>-61407</v>
      </c>
      <c r="P36" s="69">
        <v>5530</v>
      </c>
      <c r="Q36" s="122">
        <v>6630</v>
      </c>
      <c r="R36" s="134"/>
    </row>
    <row r="37" spans="2:18" ht="16.5" customHeight="1" x14ac:dyDescent="0.3">
      <c r="B37" s="118" t="s">
        <v>212</v>
      </c>
      <c r="C37" s="69">
        <v>0</v>
      </c>
      <c r="D37" s="69">
        <v>-5425</v>
      </c>
      <c r="E37" s="69">
        <v>11396</v>
      </c>
      <c r="F37" s="69">
        <v>-27603</v>
      </c>
      <c r="G37" s="69">
        <v>4158</v>
      </c>
      <c r="H37" s="69">
        <v>-957</v>
      </c>
      <c r="I37" s="69">
        <v>65281</v>
      </c>
      <c r="J37" s="69">
        <v>62634</v>
      </c>
      <c r="K37" s="69">
        <v>11741</v>
      </c>
      <c r="L37" s="69">
        <v>-1515</v>
      </c>
      <c r="M37" s="69">
        <v>-575</v>
      </c>
      <c r="N37" s="69">
        <v>14921</v>
      </c>
      <c r="O37" s="69">
        <v>-16293</v>
      </c>
      <c r="P37" s="69">
        <v>777</v>
      </c>
      <c r="Q37" s="122">
        <v>118540</v>
      </c>
      <c r="R37" s="134"/>
    </row>
    <row r="38" spans="2:18" ht="16.5" customHeight="1" x14ac:dyDescent="0.3">
      <c r="B38" s="118" t="s">
        <v>38</v>
      </c>
      <c r="C38" s="69">
        <v>0</v>
      </c>
      <c r="D38" s="69">
        <v>0</v>
      </c>
      <c r="E38" s="69">
        <v>0</v>
      </c>
      <c r="F38" s="69">
        <v>0</v>
      </c>
      <c r="G38" s="69">
        <v>0</v>
      </c>
      <c r="H38" s="69">
        <v>0</v>
      </c>
      <c r="I38" s="69">
        <v>0</v>
      </c>
      <c r="J38" s="69">
        <v>0</v>
      </c>
      <c r="K38" s="69">
        <v>0</v>
      </c>
      <c r="L38" s="69">
        <v>0</v>
      </c>
      <c r="M38" s="69">
        <v>0</v>
      </c>
      <c r="N38" s="69">
        <v>0</v>
      </c>
      <c r="O38" s="69">
        <v>0</v>
      </c>
      <c r="P38" s="69">
        <v>0</v>
      </c>
      <c r="Q38" s="122">
        <v>0</v>
      </c>
      <c r="R38" s="134"/>
    </row>
    <row r="39" spans="2:18" ht="16.5" customHeight="1" x14ac:dyDescent="0.3">
      <c r="B39" s="118" t="s">
        <v>39</v>
      </c>
      <c r="C39" s="69">
        <v>0</v>
      </c>
      <c r="D39" s="69">
        <v>-3123</v>
      </c>
      <c r="E39" s="69">
        <v>5674</v>
      </c>
      <c r="F39" s="69">
        <v>-27736</v>
      </c>
      <c r="G39" s="69">
        <v>2674</v>
      </c>
      <c r="H39" s="69">
        <v>11903</v>
      </c>
      <c r="I39" s="69">
        <v>17300</v>
      </c>
      <c r="J39" s="69">
        <v>12490</v>
      </c>
      <c r="K39" s="69">
        <v>0</v>
      </c>
      <c r="L39" s="69">
        <v>2397</v>
      </c>
      <c r="M39" s="69">
        <v>18049</v>
      </c>
      <c r="N39" s="69">
        <v>35469</v>
      </c>
      <c r="O39" s="69">
        <v>1618</v>
      </c>
      <c r="P39" s="69">
        <v>-91</v>
      </c>
      <c r="Q39" s="122">
        <v>76624</v>
      </c>
      <c r="R39" s="134"/>
    </row>
    <row r="40" spans="2:18" ht="16.5" customHeight="1" x14ac:dyDescent="0.3">
      <c r="B40" s="118" t="s">
        <v>40</v>
      </c>
      <c r="C40" s="69">
        <v>0</v>
      </c>
      <c r="D40" s="69">
        <v>-1465</v>
      </c>
      <c r="E40" s="69">
        <v>5910</v>
      </c>
      <c r="F40" s="69">
        <v>-78</v>
      </c>
      <c r="G40" s="69">
        <v>2640</v>
      </c>
      <c r="H40" s="69">
        <v>-1298</v>
      </c>
      <c r="I40" s="69">
        <v>38337</v>
      </c>
      <c r="J40" s="69">
        <v>30136</v>
      </c>
      <c r="K40" s="69">
        <v>0</v>
      </c>
      <c r="L40" s="69">
        <v>-8387</v>
      </c>
      <c r="M40" s="69">
        <v>-473</v>
      </c>
      <c r="N40" s="69">
        <v>-7064</v>
      </c>
      <c r="O40" s="69">
        <v>-28410</v>
      </c>
      <c r="P40" s="69">
        <v>-791</v>
      </c>
      <c r="Q40" s="122">
        <v>29057</v>
      </c>
      <c r="R40" s="134"/>
    </row>
    <row r="41" spans="2:18" ht="16.5" customHeight="1" x14ac:dyDescent="0.3">
      <c r="B41" s="118" t="s">
        <v>41</v>
      </c>
      <c r="C41" s="69">
        <v>0</v>
      </c>
      <c r="D41" s="69">
        <v>-2989</v>
      </c>
      <c r="E41" s="69">
        <v>469</v>
      </c>
      <c r="F41" s="69">
        <v>3098</v>
      </c>
      <c r="G41" s="69">
        <v>9996</v>
      </c>
      <c r="H41" s="69">
        <v>1675</v>
      </c>
      <c r="I41" s="69">
        <v>59329</v>
      </c>
      <c r="J41" s="69">
        <v>50037</v>
      </c>
      <c r="K41" s="69">
        <v>0</v>
      </c>
      <c r="L41" s="69">
        <v>1507</v>
      </c>
      <c r="M41" s="69">
        <v>1456</v>
      </c>
      <c r="N41" s="69">
        <v>6822</v>
      </c>
      <c r="O41" s="69">
        <v>0</v>
      </c>
      <c r="P41" s="69">
        <v>-3371</v>
      </c>
      <c r="Q41" s="122">
        <v>128028</v>
      </c>
      <c r="R41" s="134"/>
    </row>
    <row r="42" spans="2:18" ht="16.5" customHeight="1" x14ac:dyDescent="0.3">
      <c r="B42" s="118" t="s">
        <v>42</v>
      </c>
      <c r="C42" s="69">
        <v>0</v>
      </c>
      <c r="D42" s="69">
        <v>-2025</v>
      </c>
      <c r="E42" s="69">
        <v>-1456</v>
      </c>
      <c r="F42" s="69">
        <v>-569</v>
      </c>
      <c r="G42" s="69">
        <v>-779</v>
      </c>
      <c r="H42" s="69">
        <v>138</v>
      </c>
      <c r="I42" s="69">
        <v>42963</v>
      </c>
      <c r="J42" s="69">
        <v>19421</v>
      </c>
      <c r="K42" s="69">
        <v>3177</v>
      </c>
      <c r="L42" s="69">
        <v>847</v>
      </c>
      <c r="M42" s="69">
        <v>131</v>
      </c>
      <c r="N42" s="69">
        <v>163</v>
      </c>
      <c r="O42" s="69">
        <v>4210</v>
      </c>
      <c r="P42" s="69">
        <v>-1171</v>
      </c>
      <c r="Q42" s="122">
        <v>65050</v>
      </c>
      <c r="R42" s="134"/>
    </row>
    <row r="43" spans="2:18" ht="16.5" customHeight="1" x14ac:dyDescent="0.3">
      <c r="B43" s="118" t="s">
        <v>43</v>
      </c>
      <c r="C43" s="69">
        <v>-4398</v>
      </c>
      <c r="D43" s="69">
        <v>-11953</v>
      </c>
      <c r="E43" s="69">
        <v>20863</v>
      </c>
      <c r="F43" s="69">
        <v>-21294</v>
      </c>
      <c r="G43" s="69">
        <v>15863</v>
      </c>
      <c r="H43" s="69">
        <v>4808</v>
      </c>
      <c r="I43" s="69">
        <v>101632</v>
      </c>
      <c r="J43" s="69">
        <v>95053</v>
      </c>
      <c r="K43" s="69">
        <v>0</v>
      </c>
      <c r="L43" s="69">
        <v>9827</v>
      </c>
      <c r="M43" s="69">
        <v>13660</v>
      </c>
      <c r="N43" s="69">
        <v>30805</v>
      </c>
      <c r="O43" s="69">
        <v>556229</v>
      </c>
      <c r="P43" s="69">
        <v>-5192</v>
      </c>
      <c r="Q43" s="122">
        <v>805903</v>
      </c>
      <c r="R43" s="134"/>
    </row>
    <row r="44" spans="2:18" ht="16.5" customHeight="1" x14ac:dyDescent="0.3">
      <c r="B44" s="118" t="s">
        <v>44</v>
      </c>
      <c r="C44" s="69">
        <v>0</v>
      </c>
      <c r="D44" s="69">
        <v>0</v>
      </c>
      <c r="E44" s="69">
        <v>0</v>
      </c>
      <c r="F44" s="69">
        <v>0</v>
      </c>
      <c r="G44" s="69">
        <v>0</v>
      </c>
      <c r="H44" s="69">
        <v>0</v>
      </c>
      <c r="I44" s="69">
        <v>0</v>
      </c>
      <c r="J44" s="69">
        <v>0</v>
      </c>
      <c r="K44" s="69">
        <v>0</v>
      </c>
      <c r="L44" s="69">
        <v>0</v>
      </c>
      <c r="M44" s="69">
        <v>0</v>
      </c>
      <c r="N44" s="69">
        <v>0</v>
      </c>
      <c r="O44" s="69">
        <v>0</v>
      </c>
      <c r="P44" s="69">
        <v>0</v>
      </c>
      <c r="Q44" s="122">
        <v>0</v>
      </c>
      <c r="R44" s="134"/>
    </row>
    <row r="45" spans="2:18" ht="16.5" customHeight="1" x14ac:dyDescent="0.3">
      <c r="B45" s="120" t="s">
        <v>45</v>
      </c>
      <c r="C45" s="121">
        <f>SUM(C7:C44)</f>
        <v>-88960</v>
      </c>
      <c r="D45" s="121">
        <f t="shared" ref="D45:Q45" si="0">SUM(D7:D44)</f>
        <v>-174650</v>
      </c>
      <c r="E45" s="121">
        <f t="shared" si="0"/>
        <v>179098</v>
      </c>
      <c r="F45" s="121">
        <f t="shared" si="0"/>
        <v>-441547</v>
      </c>
      <c r="G45" s="121">
        <f t="shared" si="0"/>
        <v>97021</v>
      </c>
      <c r="H45" s="121">
        <f t="shared" si="0"/>
        <v>127914</v>
      </c>
      <c r="I45" s="121">
        <f t="shared" si="0"/>
        <v>1897882</v>
      </c>
      <c r="J45" s="121">
        <f t="shared" si="0"/>
        <v>1630155</v>
      </c>
      <c r="K45" s="121">
        <f t="shared" si="0"/>
        <v>292678</v>
      </c>
      <c r="L45" s="121">
        <f t="shared" si="0"/>
        <v>204556</v>
      </c>
      <c r="M45" s="121">
        <f t="shared" si="0"/>
        <v>182688</v>
      </c>
      <c r="N45" s="121">
        <f t="shared" si="0"/>
        <v>992722</v>
      </c>
      <c r="O45" s="121">
        <f t="shared" si="0"/>
        <v>609583</v>
      </c>
      <c r="P45" s="121">
        <f t="shared" si="0"/>
        <v>-26804</v>
      </c>
      <c r="Q45" s="121">
        <f t="shared" si="0"/>
        <v>5482322</v>
      </c>
      <c r="R45" s="134"/>
    </row>
    <row r="46" spans="2:18" ht="16.5" customHeight="1" x14ac:dyDescent="0.3">
      <c r="B46" s="288" t="s">
        <v>46</v>
      </c>
      <c r="C46" s="288"/>
      <c r="D46" s="288"/>
      <c r="E46" s="288"/>
      <c r="F46" s="288"/>
      <c r="G46" s="288"/>
      <c r="H46" s="288"/>
      <c r="I46" s="288"/>
      <c r="J46" s="288"/>
      <c r="K46" s="288"/>
      <c r="L46" s="288"/>
      <c r="M46" s="288"/>
      <c r="N46" s="288"/>
      <c r="O46" s="288"/>
      <c r="P46" s="288"/>
      <c r="Q46" s="288"/>
      <c r="R46" s="135"/>
    </row>
    <row r="47" spans="2:18" ht="16.5" customHeight="1" x14ac:dyDescent="0.3">
      <c r="B47" s="118" t="s">
        <v>47</v>
      </c>
      <c r="C47" s="69">
        <v>9912</v>
      </c>
      <c r="D47" s="69">
        <v>76738</v>
      </c>
      <c r="E47" s="69">
        <v>4004</v>
      </c>
      <c r="F47" s="69">
        <v>288279</v>
      </c>
      <c r="G47" s="69">
        <v>10965</v>
      </c>
      <c r="H47" s="69">
        <v>27993</v>
      </c>
      <c r="I47" s="69">
        <v>0</v>
      </c>
      <c r="J47" s="69">
        <v>13872</v>
      </c>
      <c r="K47" s="69">
        <v>0</v>
      </c>
      <c r="L47" s="69">
        <v>0</v>
      </c>
      <c r="M47" s="69">
        <v>0</v>
      </c>
      <c r="N47" s="69">
        <v>77854</v>
      </c>
      <c r="O47" s="69">
        <v>142046</v>
      </c>
      <c r="P47" s="69">
        <v>62313</v>
      </c>
      <c r="Q47" s="122">
        <v>713976</v>
      </c>
      <c r="R47" s="134"/>
    </row>
    <row r="48" spans="2:18" ht="16.5" customHeight="1" x14ac:dyDescent="0.3">
      <c r="B48" s="118" t="s">
        <v>64</v>
      </c>
      <c r="C48" s="69">
        <v>3056</v>
      </c>
      <c r="D48" s="69">
        <v>85583</v>
      </c>
      <c r="E48" s="69">
        <v>0</v>
      </c>
      <c r="F48" s="69">
        <v>403836</v>
      </c>
      <c r="G48" s="69">
        <v>3707</v>
      </c>
      <c r="H48" s="69">
        <v>61379</v>
      </c>
      <c r="I48" s="69">
        <v>0</v>
      </c>
      <c r="J48" s="69">
        <v>27650</v>
      </c>
      <c r="K48" s="69">
        <v>0</v>
      </c>
      <c r="L48" s="69">
        <v>13970</v>
      </c>
      <c r="M48" s="69">
        <v>0</v>
      </c>
      <c r="N48" s="69">
        <v>0</v>
      </c>
      <c r="O48" s="69">
        <v>136603</v>
      </c>
      <c r="P48" s="69">
        <v>95922</v>
      </c>
      <c r="Q48" s="122">
        <v>831708</v>
      </c>
      <c r="R48" s="134"/>
    </row>
    <row r="49" spans="2:19" ht="16.5" customHeight="1" x14ac:dyDescent="0.3">
      <c r="B49" s="7" t="s">
        <v>250</v>
      </c>
      <c r="C49" s="69">
        <v>1949</v>
      </c>
      <c r="D49" s="69">
        <v>31359</v>
      </c>
      <c r="E49" s="69">
        <v>14430</v>
      </c>
      <c r="F49" s="69">
        <v>105876</v>
      </c>
      <c r="G49" s="69">
        <v>3973</v>
      </c>
      <c r="H49" s="69">
        <v>11807</v>
      </c>
      <c r="I49" s="69">
        <v>3941</v>
      </c>
      <c r="J49" s="69">
        <v>4268</v>
      </c>
      <c r="K49" s="69">
        <v>0</v>
      </c>
      <c r="L49" s="69">
        <v>5191</v>
      </c>
      <c r="M49" s="69">
        <v>10634</v>
      </c>
      <c r="N49" s="69">
        <v>-580</v>
      </c>
      <c r="O49" s="69">
        <v>37587</v>
      </c>
      <c r="P49" s="69">
        <v>23819</v>
      </c>
      <c r="Q49" s="122">
        <v>254255</v>
      </c>
      <c r="R49" s="134"/>
    </row>
    <row r="50" spans="2:19" ht="16.5" customHeight="1" x14ac:dyDescent="0.3">
      <c r="B50" s="118" t="s">
        <v>48</v>
      </c>
      <c r="C50" s="69">
        <v>17896</v>
      </c>
      <c r="D50" s="69">
        <v>270121</v>
      </c>
      <c r="E50" s="69">
        <v>1039470</v>
      </c>
      <c r="F50" s="69">
        <v>387197</v>
      </c>
      <c r="G50" s="69">
        <v>34624</v>
      </c>
      <c r="H50" s="69">
        <v>262826</v>
      </c>
      <c r="I50" s="69">
        <v>22517</v>
      </c>
      <c r="J50" s="69">
        <v>108205</v>
      </c>
      <c r="K50" s="69">
        <v>0</v>
      </c>
      <c r="L50" s="69">
        <v>854300</v>
      </c>
      <c r="M50" s="69">
        <v>6521</v>
      </c>
      <c r="N50" s="69">
        <v>1700</v>
      </c>
      <c r="O50" s="69">
        <v>724920</v>
      </c>
      <c r="P50" s="69">
        <v>939653</v>
      </c>
      <c r="Q50" s="122">
        <v>4669951</v>
      </c>
      <c r="R50" s="134"/>
    </row>
    <row r="51" spans="2:19" ht="16.5" customHeight="1" x14ac:dyDescent="0.3">
      <c r="B51" s="118" t="s">
        <v>251</v>
      </c>
      <c r="C51" s="69">
        <v>-806</v>
      </c>
      <c r="D51" s="69">
        <v>13568</v>
      </c>
      <c r="E51" s="69">
        <v>244</v>
      </c>
      <c r="F51" s="69">
        <v>37155</v>
      </c>
      <c r="G51" s="69">
        <v>19931</v>
      </c>
      <c r="H51" s="69">
        <v>11070</v>
      </c>
      <c r="I51" s="69">
        <v>653</v>
      </c>
      <c r="J51" s="69">
        <v>-157</v>
      </c>
      <c r="K51" s="69">
        <v>0</v>
      </c>
      <c r="L51" s="69">
        <v>3865</v>
      </c>
      <c r="M51" s="69">
        <v>2002</v>
      </c>
      <c r="N51" s="69">
        <v>2236</v>
      </c>
      <c r="O51" s="69">
        <v>1656</v>
      </c>
      <c r="P51" s="69">
        <v>9545</v>
      </c>
      <c r="Q51" s="122">
        <v>100961</v>
      </c>
      <c r="R51" s="134"/>
    </row>
    <row r="52" spans="2:19" ht="16.5" customHeight="1" x14ac:dyDescent="0.3">
      <c r="B52" s="120" t="s">
        <v>45</v>
      </c>
      <c r="C52" s="121">
        <f>SUM(C47:C51)</f>
        <v>32007</v>
      </c>
      <c r="D52" s="121">
        <f t="shared" ref="D52:Q52" si="1">SUM(D47:D51)</f>
        <v>477369</v>
      </c>
      <c r="E52" s="121">
        <f t="shared" si="1"/>
        <v>1058148</v>
      </c>
      <c r="F52" s="121">
        <f t="shared" si="1"/>
        <v>1222343</v>
      </c>
      <c r="G52" s="121">
        <f t="shared" si="1"/>
        <v>73200</v>
      </c>
      <c r="H52" s="121">
        <f t="shared" si="1"/>
        <v>375075</v>
      </c>
      <c r="I52" s="121">
        <f t="shared" si="1"/>
        <v>27111</v>
      </c>
      <c r="J52" s="121">
        <f t="shared" si="1"/>
        <v>153838</v>
      </c>
      <c r="K52" s="121">
        <f t="shared" si="1"/>
        <v>0</v>
      </c>
      <c r="L52" s="121">
        <f t="shared" si="1"/>
        <v>877326</v>
      </c>
      <c r="M52" s="121">
        <f t="shared" si="1"/>
        <v>19157</v>
      </c>
      <c r="N52" s="121">
        <f t="shared" si="1"/>
        <v>81210</v>
      </c>
      <c r="O52" s="121">
        <f t="shared" si="1"/>
        <v>1042812</v>
      </c>
      <c r="P52" s="121">
        <f t="shared" si="1"/>
        <v>1131252</v>
      </c>
      <c r="Q52" s="121">
        <f t="shared" si="1"/>
        <v>6570851</v>
      </c>
      <c r="R52" s="134"/>
    </row>
    <row r="53" spans="2:19" ht="20.25" customHeight="1" x14ac:dyDescent="0.3">
      <c r="B53" s="289" t="s">
        <v>50</v>
      </c>
      <c r="C53" s="289"/>
      <c r="D53" s="289"/>
      <c r="E53" s="289"/>
      <c r="F53" s="289"/>
      <c r="G53" s="289"/>
      <c r="H53" s="289"/>
      <c r="I53" s="289"/>
      <c r="J53" s="289"/>
      <c r="K53" s="289"/>
      <c r="L53" s="289"/>
      <c r="M53" s="289"/>
      <c r="N53" s="289"/>
      <c r="O53" s="289"/>
      <c r="P53" s="289"/>
      <c r="Q53" s="289"/>
      <c r="R53" s="136"/>
      <c r="S53" s="5"/>
    </row>
    <row r="54" spans="2:19" x14ac:dyDescent="0.3">
      <c r="C54" s="5"/>
      <c r="D54" s="5"/>
      <c r="E54" s="5"/>
      <c r="F54" s="5"/>
      <c r="G54" s="5"/>
      <c r="H54" s="5"/>
      <c r="I54" s="5"/>
      <c r="J54" s="5"/>
      <c r="K54" s="5"/>
      <c r="L54" s="5"/>
      <c r="M54" s="5"/>
      <c r="N54" s="5"/>
      <c r="O54" s="5"/>
      <c r="P54" s="5"/>
      <c r="Q54" s="5"/>
    </row>
    <row r="55" spans="2:19" x14ac:dyDescent="0.3">
      <c r="Q55" s="5"/>
    </row>
  </sheetData>
  <sheetProtection algorithmName="SHA-512" hashValue="K+Qyc4qEGIA20KLJmUjg+0lU+yP13UC+8jdHdRAp5PjDESTE7joU+18KY3EdZmEQYMPAxFzz6JN7WPrqi+TzxQ==" saltValue="eLO9uMOsBe363mFgODDryA==" spinCount="100000" sheet="1" objects="1" scenarios="1"/>
  <mergeCells count="4">
    <mergeCell ref="B4:Q4"/>
    <mergeCell ref="B6:Q6"/>
    <mergeCell ref="B46:Q46"/>
    <mergeCell ref="B53:Q5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92D050"/>
    <pageSetUpPr fitToPage="1"/>
  </sheetPr>
  <dimension ref="B1:Z56"/>
  <sheetViews>
    <sheetView showGridLines="0" topLeftCell="A37" zoomScale="80" zoomScaleNormal="80" workbookViewId="0">
      <selection activeCell="F46" sqref="F46"/>
    </sheetView>
  </sheetViews>
  <sheetFormatPr defaultColWidth="12" defaultRowHeight="21" customHeight="1" x14ac:dyDescent="0.3"/>
  <cols>
    <col min="1" max="1" width="20.453125" style="4" customWidth="1"/>
    <col min="2" max="2" width="47.54296875" style="4" bestFit="1" customWidth="1"/>
    <col min="3" max="17" width="22.54296875" style="4" customWidth="1"/>
    <col min="18" max="19" width="16.54296875" style="4" bestFit="1" customWidth="1"/>
    <col min="20" max="16384" width="12" style="4"/>
  </cols>
  <sheetData>
    <row r="1" spans="2:20" ht="24.75" customHeight="1" x14ac:dyDescent="0.3"/>
    <row r="2" spans="2:20" ht="14" x14ac:dyDescent="0.3"/>
    <row r="3" spans="2:20" ht="24.75" customHeight="1" x14ac:dyDescent="0.3">
      <c r="B3" s="286" t="s">
        <v>313</v>
      </c>
      <c r="C3" s="286"/>
      <c r="D3" s="286"/>
      <c r="E3" s="286"/>
      <c r="F3" s="286"/>
      <c r="G3" s="286"/>
      <c r="H3" s="286"/>
      <c r="I3" s="286"/>
      <c r="J3" s="286"/>
      <c r="K3" s="286"/>
      <c r="L3" s="286"/>
      <c r="M3" s="286"/>
      <c r="N3" s="286"/>
      <c r="O3" s="286"/>
      <c r="P3" s="286"/>
      <c r="Q3" s="286"/>
      <c r="R3" s="123"/>
    </row>
    <row r="4" spans="2:20" ht="28" x14ac:dyDescent="0.3">
      <c r="B4" s="64" t="s">
        <v>0</v>
      </c>
      <c r="C4" s="66" t="s">
        <v>214</v>
      </c>
      <c r="D4" s="66" t="s">
        <v>215</v>
      </c>
      <c r="E4" s="66" t="s">
        <v>216</v>
      </c>
      <c r="F4" s="66" t="s">
        <v>217</v>
      </c>
      <c r="G4" s="66" t="s">
        <v>218</v>
      </c>
      <c r="H4" s="66" t="s">
        <v>219</v>
      </c>
      <c r="I4" s="66" t="s">
        <v>220</v>
      </c>
      <c r="J4" s="66" t="s">
        <v>219</v>
      </c>
      <c r="K4" s="66" t="s">
        <v>221</v>
      </c>
      <c r="L4" s="66" t="s">
        <v>222</v>
      </c>
      <c r="M4" s="66" t="s">
        <v>73</v>
      </c>
      <c r="N4" s="66" t="s">
        <v>74</v>
      </c>
      <c r="O4" s="66" t="s">
        <v>223</v>
      </c>
      <c r="P4" s="66" t="s">
        <v>2</v>
      </c>
      <c r="Q4" s="66" t="s">
        <v>224</v>
      </c>
      <c r="R4" s="133"/>
    </row>
    <row r="5" spans="2:20" ht="28.5" customHeight="1" x14ac:dyDescent="0.3">
      <c r="B5" s="288" t="s">
        <v>16</v>
      </c>
      <c r="C5" s="288"/>
      <c r="D5" s="288"/>
      <c r="E5" s="288"/>
      <c r="F5" s="288"/>
      <c r="G5" s="288"/>
      <c r="H5" s="288"/>
      <c r="I5" s="288"/>
      <c r="J5" s="288"/>
      <c r="K5" s="288"/>
      <c r="L5" s="288"/>
      <c r="M5" s="288"/>
      <c r="N5" s="288"/>
      <c r="O5" s="288"/>
      <c r="P5" s="288"/>
      <c r="Q5" s="288"/>
      <c r="R5" s="133"/>
    </row>
    <row r="6" spans="2:20" ht="28.5" customHeight="1" x14ac:dyDescent="0.3">
      <c r="B6" s="118" t="s">
        <v>17</v>
      </c>
      <c r="C6" s="69">
        <v>5683964</v>
      </c>
      <c r="D6" s="69">
        <v>0</v>
      </c>
      <c r="E6" s="69">
        <v>1966689</v>
      </c>
      <c r="F6" s="69">
        <v>3717275</v>
      </c>
      <c r="G6" s="69">
        <v>1494294</v>
      </c>
      <c r="H6" s="69">
        <v>0</v>
      </c>
      <c r="I6" s="69">
        <v>1460135</v>
      </c>
      <c r="J6" s="69">
        <v>0</v>
      </c>
      <c r="K6" s="69">
        <v>3751434</v>
      </c>
      <c r="L6" s="69">
        <v>2594960</v>
      </c>
      <c r="M6" s="69">
        <v>56501</v>
      </c>
      <c r="N6" s="69">
        <v>1123553</v>
      </c>
      <c r="O6" s="69">
        <v>-23580</v>
      </c>
      <c r="P6" s="69">
        <v>341543</v>
      </c>
      <c r="Q6" s="122">
        <v>317964</v>
      </c>
      <c r="R6" s="134"/>
      <c r="S6" s="134"/>
      <c r="T6" s="5"/>
    </row>
    <row r="7" spans="2:20" ht="28.5" customHeight="1" x14ac:dyDescent="0.3">
      <c r="B7" s="118" t="s">
        <v>18</v>
      </c>
      <c r="C7" s="69">
        <v>1069484</v>
      </c>
      <c r="D7" s="69">
        <v>0</v>
      </c>
      <c r="E7" s="69">
        <v>186269</v>
      </c>
      <c r="F7" s="69">
        <v>883215</v>
      </c>
      <c r="G7" s="69">
        <v>354162</v>
      </c>
      <c r="H7" s="69">
        <v>0</v>
      </c>
      <c r="I7" s="69">
        <v>262245</v>
      </c>
      <c r="J7" s="69">
        <v>0</v>
      </c>
      <c r="K7" s="69">
        <v>975131</v>
      </c>
      <c r="L7" s="69">
        <v>422791</v>
      </c>
      <c r="M7" s="69">
        <v>47708</v>
      </c>
      <c r="N7" s="69">
        <v>565376</v>
      </c>
      <c r="O7" s="69">
        <v>-60745</v>
      </c>
      <c r="P7" s="69">
        <v>84532</v>
      </c>
      <c r="Q7" s="122">
        <v>23788</v>
      </c>
      <c r="R7" s="134"/>
      <c r="S7" s="134"/>
      <c r="T7" s="5"/>
    </row>
    <row r="8" spans="2:20" ht="28.5" customHeight="1" x14ac:dyDescent="0.3">
      <c r="B8" s="118" t="s">
        <v>19</v>
      </c>
      <c r="C8" s="69">
        <v>2977367</v>
      </c>
      <c r="D8" s="69">
        <v>68467</v>
      </c>
      <c r="E8" s="69">
        <v>2244065</v>
      </c>
      <c r="F8" s="69">
        <v>801769</v>
      </c>
      <c r="G8" s="69">
        <v>302832</v>
      </c>
      <c r="H8" s="69">
        <v>0</v>
      </c>
      <c r="I8" s="69">
        <v>274094</v>
      </c>
      <c r="J8" s="69">
        <v>0</v>
      </c>
      <c r="K8" s="69">
        <v>830507</v>
      </c>
      <c r="L8" s="69">
        <v>332832</v>
      </c>
      <c r="M8" s="69">
        <v>-449212</v>
      </c>
      <c r="N8" s="69">
        <v>776562</v>
      </c>
      <c r="O8" s="69">
        <v>170325</v>
      </c>
      <c r="P8" s="69">
        <v>0</v>
      </c>
      <c r="Q8" s="122">
        <v>170325</v>
      </c>
      <c r="R8" s="134"/>
      <c r="S8" s="134"/>
      <c r="T8" s="5"/>
    </row>
    <row r="9" spans="2:20" ht="28.5" customHeight="1" x14ac:dyDescent="0.3">
      <c r="B9" s="118" t="s">
        <v>142</v>
      </c>
      <c r="C9" s="69">
        <v>929347</v>
      </c>
      <c r="D9" s="69">
        <v>0</v>
      </c>
      <c r="E9" s="69">
        <v>419914</v>
      </c>
      <c r="F9" s="69">
        <v>509433</v>
      </c>
      <c r="G9" s="69">
        <v>170252</v>
      </c>
      <c r="H9" s="69">
        <v>0</v>
      </c>
      <c r="I9" s="69">
        <v>179673</v>
      </c>
      <c r="J9" s="69">
        <v>0</v>
      </c>
      <c r="K9" s="69">
        <v>500012</v>
      </c>
      <c r="L9" s="69">
        <v>340317</v>
      </c>
      <c r="M9" s="69">
        <v>49048</v>
      </c>
      <c r="N9" s="69">
        <v>281848</v>
      </c>
      <c r="O9" s="69">
        <v>-171202</v>
      </c>
      <c r="P9" s="69">
        <v>114589</v>
      </c>
      <c r="Q9" s="122">
        <v>-56613</v>
      </c>
      <c r="R9" s="134"/>
      <c r="S9" s="134"/>
      <c r="T9" s="5"/>
    </row>
    <row r="10" spans="2:20" ht="28.5" customHeight="1" x14ac:dyDescent="0.3">
      <c r="B10" s="118" t="s">
        <v>20</v>
      </c>
      <c r="C10" s="69">
        <v>9366028</v>
      </c>
      <c r="D10" s="69">
        <v>142787</v>
      </c>
      <c r="E10" s="69">
        <v>3142242</v>
      </c>
      <c r="F10" s="69">
        <v>6366573</v>
      </c>
      <c r="G10" s="69">
        <v>2486906</v>
      </c>
      <c r="H10" s="69">
        <v>0</v>
      </c>
      <c r="I10" s="69">
        <v>2444196</v>
      </c>
      <c r="J10" s="69">
        <v>0</v>
      </c>
      <c r="K10" s="69">
        <v>6409283</v>
      </c>
      <c r="L10" s="69">
        <v>4192088</v>
      </c>
      <c r="M10" s="69">
        <v>450386</v>
      </c>
      <c r="N10" s="69">
        <v>1527739</v>
      </c>
      <c r="O10" s="69">
        <v>239070</v>
      </c>
      <c r="P10" s="69">
        <v>0</v>
      </c>
      <c r="Q10" s="122">
        <v>239070</v>
      </c>
      <c r="R10" s="134"/>
      <c r="S10" s="134"/>
      <c r="T10" s="5"/>
    </row>
    <row r="11" spans="2:20" ht="28.5" customHeight="1" x14ac:dyDescent="0.3">
      <c r="B11" s="118" t="s">
        <v>137</v>
      </c>
      <c r="C11" s="69">
        <v>8253941</v>
      </c>
      <c r="D11" s="69">
        <v>0</v>
      </c>
      <c r="E11" s="69">
        <v>1562911</v>
      </c>
      <c r="F11" s="69">
        <v>6691030</v>
      </c>
      <c r="G11" s="69">
        <v>2210847</v>
      </c>
      <c r="H11" s="69">
        <v>95319</v>
      </c>
      <c r="I11" s="69">
        <v>2629656</v>
      </c>
      <c r="J11" s="69">
        <v>81035</v>
      </c>
      <c r="K11" s="69">
        <v>6286505</v>
      </c>
      <c r="L11" s="69">
        <v>4042054</v>
      </c>
      <c r="M11" s="69">
        <v>681414</v>
      </c>
      <c r="N11" s="69">
        <v>2262775</v>
      </c>
      <c r="O11" s="69">
        <v>-699739</v>
      </c>
      <c r="P11" s="69">
        <v>1072499</v>
      </c>
      <c r="Q11" s="122">
        <v>372760</v>
      </c>
      <c r="R11" s="134"/>
      <c r="S11" s="134"/>
      <c r="T11" s="5"/>
    </row>
    <row r="12" spans="2:20" ht="28.5" customHeight="1" x14ac:dyDescent="0.3">
      <c r="B12" s="118" t="s">
        <v>21</v>
      </c>
      <c r="C12" s="69">
        <v>10059752</v>
      </c>
      <c r="D12" s="69">
        <v>136997</v>
      </c>
      <c r="E12" s="69">
        <v>1734504</v>
      </c>
      <c r="F12" s="69">
        <v>8462245</v>
      </c>
      <c r="G12" s="69">
        <v>3584470</v>
      </c>
      <c r="H12" s="69">
        <v>0</v>
      </c>
      <c r="I12" s="69">
        <v>3404802</v>
      </c>
      <c r="J12" s="69">
        <v>0</v>
      </c>
      <c r="K12" s="69">
        <v>8641914</v>
      </c>
      <c r="L12" s="69">
        <v>6053852</v>
      </c>
      <c r="M12" s="69">
        <v>886761</v>
      </c>
      <c r="N12" s="69">
        <v>2176286</v>
      </c>
      <c r="O12" s="69">
        <v>-474985</v>
      </c>
      <c r="P12" s="69">
        <v>687075</v>
      </c>
      <c r="Q12" s="122">
        <v>212090</v>
      </c>
      <c r="R12" s="134"/>
      <c r="S12" s="134"/>
      <c r="T12" s="5"/>
    </row>
    <row r="13" spans="2:20" ht="28.5" customHeight="1" x14ac:dyDescent="0.3">
      <c r="B13" s="118" t="s">
        <v>22</v>
      </c>
      <c r="C13" s="69">
        <v>824545</v>
      </c>
      <c r="D13" s="69">
        <v>108413</v>
      </c>
      <c r="E13" s="69">
        <v>66919</v>
      </c>
      <c r="F13" s="69">
        <v>866038</v>
      </c>
      <c r="G13" s="69">
        <v>264715</v>
      </c>
      <c r="H13" s="69">
        <v>67566</v>
      </c>
      <c r="I13" s="69">
        <v>365500</v>
      </c>
      <c r="J13" s="69">
        <v>59753</v>
      </c>
      <c r="K13" s="69">
        <v>773066</v>
      </c>
      <c r="L13" s="69">
        <v>448973</v>
      </c>
      <c r="M13" s="69">
        <v>103684</v>
      </c>
      <c r="N13" s="69">
        <v>247163</v>
      </c>
      <c r="O13" s="69">
        <v>-26754</v>
      </c>
      <c r="P13" s="69">
        <v>23644</v>
      </c>
      <c r="Q13" s="122">
        <v>-3110</v>
      </c>
      <c r="R13" s="134"/>
      <c r="S13" s="134"/>
      <c r="T13" s="5"/>
    </row>
    <row r="14" spans="2:20" ht="28.5" customHeight="1" x14ac:dyDescent="0.3">
      <c r="B14" s="118" t="s">
        <v>23</v>
      </c>
      <c r="C14" s="69">
        <v>2626423</v>
      </c>
      <c r="D14" s="69">
        <v>0</v>
      </c>
      <c r="E14" s="69">
        <v>153289</v>
      </c>
      <c r="F14" s="69">
        <v>2473134</v>
      </c>
      <c r="G14" s="69">
        <v>647510</v>
      </c>
      <c r="H14" s="69">
        <v>0</v>
      </c>
      <c r="I14" s="69">
        <v>523133</v>
      </c>
      <c r="J14" s="69">
        <v>0</v>
      </c>
      <c r="K14" s="69">
        <v>2597511</v>
      </c>
      <c r="L14" s="69">
        <v>2133950</v>
      </c>
      <c r="M14" s="69">
        <v>280382</v>
      </c>
      <c r="N14" s="69">
        <v>790488</v>
      </c>
      <c r="O14" s="69">
        <v>-607309</v>
      </c>
      <c r="P14" s="69">
        <v>0</v>
      </c>
      <c r="Q14" s="122">
        <v>-607309</v>
      </c>
      <c r="R14" s="134"/>
      <c r="S14" s="134"/>
      <c r="T14" s="5"/>
    </row>
    <row r="15" spans="2:20" ht="28.5" customHeight="1" x14ac:dyDescent="0.3">
      <c r="B15" s="118" t="s">
        <v>24</v>
      </c>
      <c r="C15" s="69">
        <v>2058056</v>
      </c>
      <c r="D15" s="69">
        <v>2133</v>
      </c>
      <c r="E15" s="69">
        <v>742569</v>
      </c>
      <c r="F15" s="69">
        <v>1317620</v>
      </c>
      <c r="G15" s="69">
        <v>595854</v>
      </c>
      <c r="H15" s="69">
        <v>0</v>
      </c>
      <c r="I15" s="69">
        <v>448387</v>
      </c>
      <c r="J15" s="69">
        <v>0</v>
      </c>
      <c r="K15" s="69">
        <v>1465087</v>
      </c>
      <c r="L15" s="69">
        <v>1174944</v>
      </c>
      <c r="M15" s="69">
        <v>126447</v>
      </c>
      <c r="N15" s="69">
        <v>355929</v>
      </c>
      <c r="O15" s="69">
        <v>-192233</v>
      </c>
      <c r="P15" s="69">
        <v>0</v>
      </c>
      <c r="Q15" s="122">
        <v>-192233</v>
      </c>
      <c r="R15" s="134"/>
      <c r="S15" s="134"/>
      <c r="T15" s="5"/>
    </row>
    <row r="16" spans="2:20" ht="28.5" customHeight="1" x14ac:dyDescent="0.3">
      <c r="B16" s="118" t="s">
        <v>25</v>
      </c>
      <c r="C16" s="69">
        <v>4100174</v>
      </c>
      <c r="D16" s="69">
        <v>44285</v>
      </c>
      <c r="E16" s="69">
        <v>1560073</v>
      </c>
      <c r="F16" s="69">
        <v>2584387</v>
      </c>
      <c r="G16" s="69">
        <v>770217</v>
      </c>
      <c r="H16" s="69">
        <v>35846</v>
      </c>
      <c r="I16" s="69">
        <v>979521</v>
      </c>
      <c r="J16" s="69">
        <v>27859</v>
      </c>
      <c r="K16" s="69">
        <v>2383070</v>
      </c>
      <c r="L16" s="69">
        <v>1349953</v>
      </c>
      <c r="M16" s="69">
        <v>171059</v>
      </c>
      <c r="N16" s="69">
        <v>831391</v>
      </c>
      <c r="O16" s="69">
        <v>30667</v>
      </c>
      <c r="P16" s="69">
        <v>0</v>
      </c>
      <c r="Q16" s="122">
        <v>30667</v>
      </c>
      <c r="R16" s="134"/>
      <c r="S16" s="134"/>
      <c r="T16" s="5"/>
    </row>
    <row r="17" spans="2:20" ht="28.5" customHeight="1" x14ac:dyDescent="0.3">
      <c r="B17" s="118" t="s">
        <v>26</v>
      </c>
      <c r="C17" s="69">
        <v>7691682</v>
      </c>
      <c r="D17" s="69">
        <v>148967</v>
      </c>
      <c r="E17" s="69">
        <v>3761910</v>
      </c>
      <c r="F17" s="69">
        <v>4078738</v>
      </c>
      <c r="G17" s="69">
        <v>1419347</v>
      </c>
      <c r="H17" s="69">
        <v>0</v>
      </c>
      <c r="I17" s="69">
        <v>1677139</v>
      </c>
      <c r="J17" s="69">
        <v>0</v>
      </c>
      <c r="K17" s="69">
        <v>3820946</v>
      </c>
      <c r="L17" s="69">
        <v>2230835</v>
      </c>
      <c r="M17" s="69">
        <v>49815</v>
      </c>
      <c r="N17" s="69">
        <v>982171</v>
      </c>
      <c r="O17" s="69">
        <v>558126</v>
      </c>
      <c r="P17" s="69">
        <v>705898</v>
      </c>
      <c r="Q17" s="122">
        <v>1264023</v>
      </c>
      <c r="R17" s="134"/>
      <c r="S17" s="134"/>
      <c r="T17" s="5"/>
    </row>
    <row r="18" spans="2:20" ht="28.5" customHeight="1" x14ac:dyDescent="0.3">
      <c r="B18" s="118" t="s">
        <v>27</v>
      </c>
      <c r="C18" s="69">
        <v>4733437</v>
      </c>
      <c r="D18" s="69">
        <v>423773</v>
      </c>
      <c r="E18" s="69">
        <v>985134</v>
      </c>
      <c r="F18" s="69">
        <v>4172075</v>
      </c>
      <c r="G18" s="69">
        <v>1813474</v>
      </c>
      <c r="H18" s="69">
        <v>0</v>
      </c>
      <c r="I18" s="69">
        <v>1883070</v>
      </c>
      <c r="J18" s="69">
        <v>0</v>
      </c>
      <c r="K18" s="69">
        <v>4102480</v>
      </c>
      <c r="L18" s="69">
        <v>2780894</v>
      </c>
      <c r="M18" s="69">
        <v>327680</v>
      </c>
      <c r="N18" s="69">
        <v>945846</v>
      </c>
      <c r="O18" s="69">
        <v>48059</v>
      </c>
      <c r="P18" s="69">
        <v>258368</v>
      </c>
      <c r="Q18" s="122">
        <v>306427</v>
      </c>
      <c r="R18" s="134"/>
      <c r="S18" s="134"/>
      <c r="T18" s="5"/>
    </row>
    <row r="19" spans="2:20" ht="28.5" customHeight="1" x14ac:dyDescent="0.3">
      <c r="B19" s="118" t="s">
        <v>28</v>
      </c>
      <c r="C19" s="69">
        <v>5688385</v>
      </c>
      <c r="D19" s="69">
        <v>76823</v>
      </c>
      <c r="E19" s="69">
        <v>2349984</v>
      </c>
      <c r="F19" s="69">
        <v>3415224</v>
      </c>
      <c r="G19" s="69">
        <v>1519808</v>
      </c>
      <c r="H19" s="69">
        <v>0</v>
      </c>
      <c r="I19" s="69">
        <v>1465029</v>
      </c>
      <c r="J19" s="69">
        <v>0</v>
      </c>
      <c r="K19" s="69">
        <v>3470003</v>
      </c>
      <c r="L19" s="69">
        <v>1610963</v>
      </c>
      <c r="M19" s="69">
        <v>142897</v>
      </c>
      <c r="N19" s="69">
        <v>1350398</v>
      </c>
      <c r="O19" s="69">
        <v>365746</v>
      </c>
      <c r="P19" s="69">
        <v>551610</v>
      </c>
      <c r="Q19" s="122">
        <v>917356</v>
      </c>
      <c r="R19" s="134"/>
      <c r="S19" s="134"/>
      <c r="T19" s="5"/>
    </row>
    <row r="20" spans="2:20" ht="28.5" customHeight="1" x14ac:dyDescent="0.3">
      <c r="B20" s="118" t="s">
        <v>29</v>
      </c>
      <c r="C20" s="69">
        <v>5995282</v>
      </c>
      <c r="D20" s="69">
        <v>62112</v>
      </c>
      <c r="E20" s="69">
        <v>2954145</v>
      </c>
      <c r="F20" s="69">
        <v>3103249</v>
      </c>
      <c r="G20" s="69">
        <v>1244636</v>
      </c>
      <c r="H20" s="69">
        <v>61318</v>
      </c>
      <c r="I20" s="69">
        <v>1216242</v>
      </c>
      <c r="J20" s="69">
        <v>60923</v>
      </c>
      <c r="K20" s="69">
        <v>3132038</v>
      </c>
      <c r="L20" s="69">
        <v>1444395</v>
      </c>
      <c r="M20" s="69">
        <v>196820</v>
      </c>
      <c r="N20" s="69">
        <v>1105912</v>
      </c>
      <c r="O20" s="69">
        <v>384910</v>
      </c>
      <c r="P20" s="69">
        <v>0</v>
      </c>
      <c r="Q20" s="122">
        <v>384910</v>
      </c>
      <c r="R20" s="134"/>
      <c r="S20" s="134"/>
      <c r="T20" s="5"/>
    </row>
    <row r="21" spans="2:20" ht="28.5" customHeight="1" x14ac:dyDescent="0.3">
      <c r="B21" s="118" t="s">
        <v>30</v>
      </c>
      <c r="C21" s="69">
        <v>1082767</v>
      </c>
      <c r="D21" s="69">
        <v>22616</v>
      </c>
      <c r="E21" s="69">
        <v>127794</v>
      </c>
      <c r="F21" s="69">
        <v>977589</v>
      </c>
      <c r="G21" s="69">
        <v>424575</v>
      </c>
      <c r="H21" s="69">
        <v>0</v>
      </c>
      <c r="I21" s="69">
        <v>326107</v>
      </c>
      <c r="J21" s="69">
        <v>0</v>
      </c>
      <c r="K21" s="69">
        <v>1076057</v>
      </c>
      <c r="L21" s="69">
        <v>621527</v>
      </c>
      <c r="M21" s="69">
        <v>113249</v>
      </c>
      <c r="N21" s="69">
        <v>336777</v>
      </c>
      <c r="O21" s="69">
        <v>4505</v>
      </c>
      <c r="P21" s="69">
        <v>23792</v>
      </c>
      <c r="Q21" s="122">
        <v>28297</v>
      </c>
      <c r="R21" s="134"/>
      <c r="S21" s="134"/>
      <c r="T21" s="5"/>
    </row>
    <row r="22" spans="2:20" ht="28.5" customHeight="1" x14ac:dyDescent="0.3">
      <c r="B22" s="118" t="s">
        <v>31</v>
      </c>
      <c r="C22" s="69">
        <v>0</v>
      </c>
      <c r="D22" s="69">
        <v>0</v>
      </c>
      <c r="E22" s="69">
        <v>0</v>
      </c>
      <c r="F22" s="69">
        <v>0</v>
      </c>
      <c r="G22" s="69">
        <v>0</v>
      </c>
      <c r="H22" s="69">
        <v>0</v>
      </c>
      <c r="I22" s="69">
        <v>0</v>
      </c>
      <c r="J22" s="69">
        <v>0</v>
      </c>
      <c r="K22" s="69">
        <v>0</v>
      </c>
      <c r="L22" s="69">
        <v>0</v>
      </c>
      <c r="M22" s="69">
        <v>0</v>
      </c>
      <c r="N22" s="69">
        <v>0</v>
      </c>
      <c r="O22" s="69">
        <v>0</v>
      </c>
      <c r="P22" s="69">
        <v>0</v>
      </c>
      <c r="Q22" s="122">
        <v>0</v>
      </c>
      <c r="R22" s="134"/>
      <c r="S22" s="134"/>
      <c r="T22" s="5"/>
    </row>
    <row r="23" spans="2:20" ht="28.5" customHeight="1" x14ac:dyDescent="0.3">
      <c r="B23" s="118" t="s">
        <v>258</v>
      </c>
      <c r="C23" s="69">
        <v>3061544</v>
      </c>
      <c r="D23" s="69">
        <v>1981</v>
      </c>
      <c r="E23" s="69">
        <v>1300753</v>
      </c>
      <c r="F23" s="69">
        <v>1762772</v>
      </c>
      <c r="G23" s="69">
        <v>1390414</v>
      </c>
      <c r="H23" s="69">
        <v>92402</v>
      </c>
      <c r="I23" s="69">
        <v>889794</v>
      </c>
      <c r="J23" s="69">
        <v>53241</v>
      </c>
      <c r="K23" s="69">
        <v>2302553</v>
      </c>
      <c r="L23" s="69">
        <v>1666934</v>
      </c>
      <c r="M23" s="69">
        <v>129082</v>
      </c>
      <c r="N23" s="69">
        <v>1024098</v>
      </c>
      <c r="O23" s="69">
        <v>-517561</v>
      </c>
      <c r="P23" s="69">
        <v>405882</v>
      </c>
      <c r="Q23" s="122">
        <v>-111679</v>
      </c>
      <c r="R23" s="134"/>
      <c r="S23" s="134"/>
      <c r="T23" s="5"/>
    </row>
    <row r="24" spans="2:20" ht="28.5" customHeight="1" x14ac:dyDescent="0.3">
      <c r="B24" s="118" t="s">
        <v>259</v>
      </c>
      <c r="C24" s="69">
        <v>8326314</v>
      </c>
      <c r="D24" s="69">
        <v>10495</v>
      </c>
      <c r="E24" s="69">
        <v>1679678</v>
      </c>
      <c r="F24" s="69">
        <v>6657130</v>
      </c>
      <c r="G24" s="69">
        <v>1940951</v>
      </c>
      <c r="H24" s="69">
        <v>0</v>
      </c>
      <c r="I24" s="69">
        <v>2550887</v>
      </c>
      <c r="J24" s="69">
        <v>0</v>
      </c>
      <c r="K24" s="69">
        <v>6047194</v>
      </c>
      <c r="L24" s="69">
        <v>4122254</v>
      </c>
      <c r="M24" s="69">
        <v>277402</v>
      </c>
      <c r="N24" s="69">
        <v>953988</v>
      </c>
      <c r="O24" s="69">
        <v>693550</v>
      </c>
      <c r="P24" s="69">
        <v>281561</v>
      </c>
      <c r="Q24" s="122">
        <v>975111</v>
      </c>
      <c r="R24" s="134"/>
      <c r="S24" s="134"/>
      <c r="T24" s="5"/>
    </row>
    <row r="25" spans="2:20" ht="28.5" customHeight="1" x14ac:dyDescent="0.3">
      <c r="B25" s="118" t="s">
        <v>33</v>
      </c>
      <c r="C25" s="69">
        <v>2407913</v>
      </c>
      <c r="D25" s="69">
        <v>62843</v>
      </c>
      <c r="E25" s="69">
        <v>820511</v>
      </c>
      <c r="F25" s="69">
        <v>1650245</v>
      </c>
      <c r="G25" s="69">
        <v>519173</v>
      </c>
      <c r="H25" s="69">
        <v>0</v>
      </c>
      <c r="I25" s="69">
        <v>505110</v>
      </c>
      <c r="J25" s="69">
        <v>0</v>
      </c>
      <c r="K25" s="69">
        <v>1664308</v>
      </c>
      <c r="L25" s="69">
        <v>1267959</v>
      </c>
      <c r="M25" s="69">
        <v>133659</v>
      </c>
      <c r="N25" s="69">
        <v>571195</v>
      </c>
      <c r="O25" s="69">
        <v>-308505</v>
      </c>
      <c r="P25" s="69">
        <v>424825</v>
      </c>
      <c r="Q25" s="122">
        <v>116319</v>
      </c>
      <c r="R25" s="134"/>
      <c r="S25" s="134"/>
      <c r="T25" s="5"/>
    </row>
    <row r="26" spans="2:20" ht="28.5" customHeight="1" x14ac:dyDescent="0.3">
      <c r="B26" s="118" t="s">
        <v>34</v>
      </c>
      <c r="C26" s="69">
        <v>1435684</v>
      </c>
      <c r="D26" s="69">
        <v>8425</v>
      </c>
      <c r="E26" s="69">
        <v>314743</v>
      </c>
      <c r="F26" s="69">
        <v>1129365</v>
      </c>
      <c r="G26" s="69">
        <v>387696</v>
      </c>
      <c r="H26" s="69">
        <v>0</v>
      </c>
      <c r="I26" s="69">
        <v>399024</v>
      </c>
      <c r="J26" s="69">
        <v>0</v>
      </c>
      <c r="K26" s="69">
        <v>1118037</v>
      </c>
      <c r="L26" s="69">
        <v>836926</v>
      </c>
      <c r="M26" s="69">
        <v>87725</v>
      </c>
      <c r="N26" s="69">
        <v>478841</v>
      </c>
      <c r="O26" s="69">
        <v>-285454</v>
      </c>
      <c r="P26" s="69">
        <v>0</v>
      </c>
      <c r="Q26" s="122">
        <v>-285454</v>
      </c>
      <c r="R26" s="134"/>
      <c r="S26" s="134"/>
      <c r="T26" s="5"/>
    </row>
    <row r="27" spans="2:20" ht="28.5" customHeight="1" x14ac:dyDescent="0.3">
      <c r="B27" s="118" t="s">
        <v>35</v>
      </c>
      <c r="C27" s="69">
        <v>4222652</v>
      </c>
      <c r="D27" s="69">
        <v>6045</v>
      </c>
      <c r="E27" s="69">
        <v>415928</v>
      </c>
      <c r="F27" s="69">
        <v>3812769</v>
      </c>
      <c r="G27" s="69">
        <v>1615301</v>
      </c>
      <c r="H27" s="69">
        <v>0</v>
      </c>
      <c r="I27" s="69">
        <v>1635716</v>
      </c>
      <c r="J27" s="69">
        <v>0</v>
      </c>
      <c r="K27" s="69">
        <v>3792354</v>
      </c>
      <c r="L27" s="69">
        <v>2615870</v>
      </c>
      <c r="M27" s="69">
        <v>366495</v>
      </c>
      <c r="N27" s="69">
        <v>941029</v>
      </c>
      <c r="O27" s="69">
        <v>-131041</v>
      </c>
      <c r="P27" s="69">
        <v>180653</v>
      </c>
      <c r="Q27" s="122">
        <v>49612</v>
      </c>
      <c r="R27" s="134"/>
      <c r="S27" s="134"/>
      <c r="T27" s="5"/>
    </row>
    <row r="28" spans="2:20" ht="28.5" customHeight="1" x14ac:dyDescent="0.3">
      <c r="B28" s="118" t="s">
        <v>36</v>
      </c>
      <c r="C28" s="69">
        <v>3122336</v>
      </c>
      <c r="D28" s="69">
        <v>178081</v>
      </c>
      <c r="E28" s="69">
        <v>1632218</v>
      </c>
      <c r="F28" s="69">
        <v>1668199</v>
      </c>
      <c r="G28" s="69">
        <v>669536</v>
      </c>
      <c r="H28" s="69">
        <v>302</v>
      </c>
      <c r="I28" s="69">
        <v>646084</v>
      </c>
      <c r="J28" s="69">
        <v>0</v>
      </c>
      <c r="K28" s="69">
        <v>1691953</v>
      </c>
      <c r="L28" s="69">
        <v>1079062</v>
      </c>
      <c r="M28" s="69">
        <v>19161</v>
      </c>
      <c r="N28" s="69">
        <v>418047</v>
      </c>
      <c r="O28" s="69">
        <v>175683</v>
      </c>
      <c r="P28" s="69">
        <v>0</v>
      </c>
      <c r="Q28" s="122">
        <v>175683</v>
      </c>
      <c r="R28" s="134"/>
      <c r="S28" s="134"/>
      <c r="T28" s="5"/>
    </row>
    <row r="29" spans="2:20" ht="28.5" customHeight="1" x14ac:dyDescent="0.3">
      <c r="B29" s="118" t="s">
        <v>192</v>
      </c>
      <c r="C29" s="69">
        <v>1125926</v>
      </c>
      <c r="D29" s="69">
        <v>4903</v>
      </c>
      <c r="E29" s="69">
        <v>163188</v>
      </c>
      <c r="F29" s="69">
        <v>967640</v>
      </c>
      <c r="G29" s="69">
        <v>281395</v>
      </c>
      <c r="H29" s="69">
        <v>55181</v>
      </c>
      <c r="I29" s="69">
        <v>395405</v>
      </c>
      <c r="J29" s="69">
        <v>71468</v>
      </c>
      <c r="K29" s="69">
        <v>837343</v>
      </c>
      <c r="L29" s="69">
        <v>487091</v>
      </c>
      <c r="M29" s="69">
        <v>107634</v>
      </c>
      <c r="N29" s="69">
        <v>371185</v>
      </c>
      <c r="O29" s="69">
        <v>-128568</v>
      </c>
      <c r="P29" s="69">
        <v>0</v>
      </c>
      <c r="Q29" s="122">
        <v>-128568</v>
      </c>
      <c r="R29" s="134"/>
      <c r="S29" s="134"/>
      <c r="T29" s="5"/>
    </row>
    <row r="30" spans="2:20" ht="28.5" customHeight="1" x14ac:dyDescent="0.3">
      <c r="B30" s="118" t="s">
        <v>193</v>
      </c>
      <c r="C30" s="69">
        <v>818572</v>
      </c>
      <c r="D30" s="69">
        <v>9574</v>
      </c>
      <c r="E30" s="69">
        <v>365092</v>
      </c>
      <c r="F30" s="69">
        <v>463054</v>
      </c>
      <c r="G30" s="69">
        <v>257590</v>
      </c>
      <c r="H30" s="69">
        <v>0</v>
      </c>
      <c r="I30" s="69">
        <v>244902</v>
      </c>
      <c r="J30" s="69">
        <v>0</v>
      </c>
      <c r="K30" s="69">
        <v>475742</v>
      </c>
      <c r="L30" s="69">
        <v>231602</v>
      </c>
      <c r="M30" s="69">
        <v>35134</v>
      </c>
      <c r="N30" s="69">
        <v>383902</v>
      </c>
      <c r="O30" s="69">
        <v>-174896</v>
      </c>
      <c r="P30" s="69">
        <v>75549</v>
      </c>
      <c r="Q30" s="122">
        <v>-99347</v>
      </c>
      <c r="R30" s="134"/>
      <c r="S30" s="134"/>
      <c r="T30" s="5"/>
    </row>
    <row r="31" spans="2:20" ht="28.5" customHeight="1" x14ac:dyDescent="0.3">
      <c r="B31" s="118" t="s">
        <v>37</v>
      </c>
      <c r="C31" s="69">
        <v>2808131</v>
      </c>
      <c r="D31" s="69">
        <v>3955</v>
      </c>
      <c r="E31" s="69">
        <v>714294</v>
      </c>
      <c r="F31" s="69">
        <v>2097792</v>
      </c>
      <c r="G31" s="69">
        <v>714784</v>
      </c>
      <c r="H31" s="69">
        <v>0</v>
      </c>
      <c r="I31" s="69">
        <v>752169</v>
      </c>
      <c r="J31" s="69">
        <v>0</v>
      </c>
      <c r="K31" s="69">
        <v>2060407</v>
      </c>
      <c r="L31" s="69">
        <v>1571376</v>
      </c>
      <c r="M31" s="69">
        <v>220072</v>
      </c>
      <c r="N31" s="69">
        <v>570949</v>
      </c>
      <c r="O31" s="69">
        <v>-301989</v>
      </c>
      <c r="P31" s="69">
        <v>248391</v>
      </c>
      <c r="Q31" s="122">
        <v>-53599</v>
      </c>
      <c r="R31" s="134"/>
      <c r="S31" s="134"/>
      <c r="T31" s="5"/>
    </row>
    <row r="32" spans="2:20" ht="28.5" customHeight="1" x14ac:dyDescent="0.3">
      <c r="B32" s="118" t="s">
        <v>139</v>
      </c>
      <c r="C32" s="69">
        <v>1445893</v>
      </c>
      <c r="D32" s="69">
        <v>0</v>
      </c>
      <c r="E32" s="69">
        <v>289775</v>
      </c>
      <c r="F32" s="69">
        <v>1156118</v>
      </c>
      <c r="G32" s="69">
        <v>475946</v>
      </c>
      <c r="H32" s="69">
        <v>0</v>
      </c>
      <c r="I32" s="69">
        <v>552976</v>
      </c>
      <c r="J32" s="69">
        <v>0</v>
      </c>
      <c r="K32" s="69">
        <v>1079087</v>
      </c>
      <c r="L32" s="69">
        <v>549396</v>
      </c>
      <c r="M32" s="69">
        <v>105929</v>
      </c>
      <c r="N32" s="69">
        <v>450077</v>
      </c>
      <c r="O32" s="69">
        <v>-26314</v>
      </c>
      <c r="P32" s="69">
        <v>67779</v>
      </c>
      <c r="Q32" s="122">
        <v>41464</v>
      </c>
      <c r="R32" s="134"/>
      <c r="S32" s="134"/>
      <c r="T32" s="5"/>
    </row>
    <row r="33" spans="2:20" ht="28.5" customHeight="1" x14ac:dyDescent="0.3">
      <c r="B33" s="118" t="s">
        <v>211</v>
      </c>
      <c r="C33" s="69">
        <v>867508</v>
      </c>
      <c r="D33" s="69">
        <v>16308</v>
      </c>
      <c r="E33" s="69">
        <v>208130</v>
      </c>
      <c r="F33" s="69">
        <v>675687</v>
      </c>
      <c r="G33" s="69">
        <v>292928</v>
      </c>
      <c r="H33" s="69">
        <v>0</v>
      </c>
      <c r="I33" s="69">
        <v>268005</v>
      </c>
      <c r="J33" s="69">
        <v>0</v>
      </c>
      <c r="K33" s="69">
        <v>700610</v>
      </c>
      <c r="L33" s="69">
        <v>416983</v>
      </c>
      <c r="M33" s="69">
        <v>72915</v>
      </c>
      <c r="N33" s="69">
        <v>233188</v>
      </c>
      <c r="O33" s="69">
        <v>-22476</v>
      </c>
      <c r="P33" s="69">
        <v>0</v>
      </c>
      <c r="Q33" s="122">
        <v>-22476</v>
      </c>
      <c r="R33" s="134"/>
      <c r="S33" s="134"/>
      <c r="T33" s="5"/>
    </row>
    <row r="34" spans="2:20" ht="28.5" customHeight="1" x14ac:dyDescent="0.3">
      <c r="B34" s="118" t="s">
        <v>140</v>
      </c>
      <c r="C34" s="69">
        <v>4287042</v>
      </c>
      <c r="D34" s="69">
        <v>0</v>
      </c>
      <c r="E34" s="69">
        <v>2577231</v>
      </c>
      <c r="F34" s="69">
        <v>1709811</v>
      </c>
      <c r="G34" s="69">
        <v>987298</v>
      </c>
      <c r="H34" s="69">
        <v>92245</v>
      </c>
      <c r="I34" s="69">
        <v>745180</v>
      </c>
      <c r="J34" s="69">
        <v>92089</v>
      </c>
      <c r="K34" s="69">
        <v>1952085</v>
      </c>
      <c r="L34" s="69">
        <v>1234893</v>
      </c>
      <c r="M34" s="69">
        <v>-537357</v>
      </c>
      <c r="N34" s="69">
        <v>1214217</v>
      </c>
      <c r="O34" s="69">
        <v>40332</v>
      </c>
      <c r="P34" s="69">
        <v>175142</v>
      </c>
      <c r="Q34" s="122">
        <v>215474</v>
      </c>
      <c r="R34" s="134"/>
      <c r="S34" s="134"/>
      <c r="T34" s="5"/>
    </row>
    <row r="35" spans="2:20" ht="28.5" customHeight="1" x14ac:dyDescent="0.3">
      <c r="B35" s="118" t="s">
        <v>141</v>
      </c>
      <c r="C35" s="69">
        <v>2016949</v>
      </c>
      <c r="D35" s="69">
        <v>18662</v>
      </c>
      <c r="E35" s="69">
        <v>974263</v>
      </c>
      <c r="F35" s="69">
        <v>1061348</v>
      </c>
      <c r="G35" s="69">
        <v>487025</v>
      </c>
      <c r="H35" s="69">
        <v>77041</v>
      </c>
      <c r="I35" s="69">
        <v>535190</v>
      </c>
      <c r="J35" s="69">
        <v>50382</v>
      </c>
      <c r="K35" s="69">
        <v>1039841</v>
      </c>
      <c r="L35" s="69">
        <v>661097</v>
      </c>
      <c r="M35" s="69">
        <v>6630</v>
      </c>
      <c r="N35" s="69">
        <v>404755</v>
      </c>
      <c r="O35" s="69">
        <v>-32640</v>
      </c>
      <c r="P35" s="69">
        <v>125656</v>
      </c>
      <c r="Q35" s="122">
        <v>93016</v>
      </c>
      <c r="R35" s="134"/>
      <c r="S35" s="134"/>
      <c r="T35" s="5"/>
    </row>
    <row r="36" spans="2:20" ht="28.5" customHeight="1" x14ac:dyDescent="0.3">
      <c r="B36" s="118" t="s">
        <v>212</v>
      </c>
      <c r="C36" s="69">
        <v>4066095</v>
      </c>
      <c r="D36" s="69">
        <v>0</v>
      </c>
      <c r="E36" s="69">
        <v>1623600</v>
      </c>
      <c r="F36" s="69">
        <v>2442495</v>
      </c>
      <c r="G36" s="69">
        <v>915582</v>
      </c>
      <c r="H36" s="69">
        <v>0</v>
      </c>
      <c r="I36" s="69">
        <v>1240582</v>
      </c>
      <c r="J36" s="69">
        <v>0</v>
      </c>
      <c r="K36" s="69">
        <v>2117495</v>
      </c>
      <c r="L36" s="69">
        <v>1263550</v>
      </c>
      <c r="M36" s="69">
        <v>118540</v>
      </c>
      <c r="N36" s="69">
        <v>732019</v>
      </c>
      <c r="O36" s="69">
        <v>3387</v>
      </c>
      <c r="P36" s="69">
        <v>184577</v>
      </c>
      <c r="Q36" s="122">
        <v>187963</v>
      </c>
      <c r="R36" s="134"/>
      <c r="S36" s="134"/>
      <c r="T36" s="5"/>
    </row>
    <row r="37" spans="2:20" ht="28.5" customHeight="1" x14ac:dyDescent="0.3">
      <c r="B37" s="118" t="s">
        <v>38</v>
      </c>
      <c r="C37" s="69">
        <v>0</v>
      </c>
      <c r="D37" s="69">
        <v>0</v>
      </c>
      <c r="E37" s="69">
        <v>0</v>
      </c>
      <c r="F37" s="69">
        <v>0</v>
      </c>
      <c r="G37" s="69">
        <v>0</v>
      </c>
      <c r="H37" s="69">
        <v>0</v>
      </c>
      <c r="I37" s="69">
        <v>0</v>
      </c>
      <c r="J37" s="69">
        <v>0</v>
      </c>
      <c r="K37" s="69">
        <v>0</v>
      </c>
      <c r="L37" s="69">
        <v>0</v>
      </c>
      <c r="M37" s="69">
        <v>0</v>
      </c>
      <c r="N37" s="69">
        <v>0</v>
      </c>
      <c r="O37" s="69">
        <v>0</v>
      </c>
      <c r="P37" s="69">
        <v>0</v>
      </c>
      <c r="Q37" s="122">
        <v>0</v>
      </c>
      <c r="R37" s="134"/>
      <c r="S37" s="134"/>
      <c r="T37" s="5"/>
    </row>
    <row r="38" spans="2:20" ht="28.5" customHeight="1" x14ac:dyDescent="0.3">
      <c r="B38" s="118" t="s">
        <v>39</v>
      </c>
      <c r="C38" s="69">
        <v>1171708</v>
      </c>
      <c r="D38" s="69">
        <v>8498</v>
      </c>
      <c r="E38" s="69">
        <v>384414</v>
      </c>
      <c r="F38" s="69">
        <v>795792</v>
      </c>
      <c r="G38" s="69">
        <v>235006</v>
      </c>
      <c r="H38" s="69">
        <v>0</v>
      </c>
      <c r="I38" s="69">
        <v>223132</v>
      </c>
      <c r="J38" s="69">
        <v>0</v>
      </c>
      <c r="K38" s="69">
        <v>807666</v>
      </c>
      <c r="L38" s="69">
        <v>245216</v>
      </c>
      <c r="M38" s="69">
        <v>76624</v>
      </c>
      <c r="N38" s="69">
        <v>325940</v>
      </c>
      <c r="O38" s="69">
        <v>159887</v>
      </c>
      <c r="P38" s="69">
        <v>0</v>
      </c>
      <c r="Q38" s="122">
        <v>159887</v>
      </c>
      <c r="R38" s="134"/>
      <c r="S38" s="134"/>
      <c r="T38" s="5"/>
    </row>
    <row r="39" spans="2:20" ht="28.5" customHeight="1" x14ac:dyDescent="0.3">
      <c r="B39" s="118" t="s">
        <v>40</v>
      </c>
      <c r="C39" s="69">
        <v>2136880</v>
      </c>
      <c r="D39" s="69">
        <v>0</v>
      </c>
      <c r="E39" s="69">
        <v>698964</v>
      </c>
      <c r="F39" s="69">
        <v>1437917</v>
      </c>
      <c r="G39" s="69">
        <v>816690</v>
      </c>
      <c r="H39" s="69">
        <v>0</v>
      </c>
      <c r="I39" s="69">
        <v>942807</v>
      </c>
      <c r="J39" s="69">
        <v>0</v>
      </c>
      <c r="K39" s="69">
        <v>1311800</v>
      </c>
      <c r="L39" s="69">
        <v>617579</v>
      </c>
      <c r="M39" s="69">
        <v>29057</v>
      </c>
      <c r="N39" s="69">
        <v>775038</v>
      </c>
      <c r="O39" s="69">
        <v>-109875</v>
      </c>
      <c r="P39" s="69">
        <v>187912</v>
      </c>
      <c r="Q39" s="122">
        <v>78037</v>
      </c>
      <c r="R39" s="134"/>
      <c r="S39" s="134"/>
      <c r="T39" s="5"/>
    </row>
    <row r="40" spans="2:20" ht="28.5" customHeight="1" x14ac:dyDescent="0.3">
      <c r="B40" s="118" t="s">
        <v>41</v>
      </c>
      <c r="C40" s="69">
        <v>1444444</v>
      </c>
      <c r="D40" s="69">
        <v>51917</v>
      </c>
      <c r="E40" s="69">
        <v>123136</v>
      </c>
      <c r="F40" s="69">
        <v>1373224</v>
      </c>
      <c r="G40" s="69">
        <v>565536</v>
      </c>
      <c r="H40" s="69">
        <v>0</v>
      </c>
      <c r="I40" s="69">
        <v>579668</v>
      </c>
      <c r="J40" s="69">
        <v>0</v>
      </c>
      <c r="K40" s="69">
        <v>1359091</v>
      </c>
      <c r="L40" s="69">
        <v>749953</v>
      </c>
      <c r="M40" s="69">
        <v>128028</v>
      </c>
      <c r="N40" s="69">
        <v>493959</v>
      </c>
      <c r="O40" s="69">
        <v>-12849</v>
      </c>
      <c r="P40" s="69">
        <v>0</v>
      </c>
      <c r="Q40" s="122">
        <v>-12849</v>
      </c>
      <c r="R40" s="134"/>
      <c r="S40" s="134"/>
      <c r="T40" s="5"/>
    </row>
    <row r="41" spans="2:20" ht="28.5" customHeight="1" x14ac:dyDescent="0.3">
      <c r="B41" s="118" t="s">
        <v>42</v>
      </c>
      <c r="C41" s="69">
        <v>705287</v>
      </c>
      <c r="D41" s="69">
        <v>525</v>
      </c>
      <c r="E41" s="69">
        <v>45405</v>
      </c>
      <c r="F41" s="69">
        <v>660407</v>
      </c>
      <c r="G41" s="69">
        <v>358666</v>
      </c>
      <c r="H41" s="69">
        <v>0</v>
      </c>
      <c r="I41" s="69">
        <v>347704</v>
      </c>
      <c r="J41" s="69">
        <v>0</v>
      </c>
      <c r="K41" s="69">
        <v>671369</v>
      </c>
      <c r="L41" s="69">
        <v>151604</v>
      </c>
      <c r="M41" s="69">
        <v>65050</v>
      </c>
      <c r="N41" s="69">
        <v>361500</v>
      </c>
      <c r="O41" s="69">
        <v>93215</v>
      </c>
      <c r="P41" s="69">
        <v>0</v>
      </c>
      <c r="Q41" s="122">
        <v>93215</v>
      </c>
      <c r="R41" s="134"/>
      <c r="S41" s="134"/>
      <c r="T41" s="5"/>
    </row>
    <row r="42" spans="2:20" ht="28.5" customHeight="1" x14ac:dyDescent="0.3">
      <c r="B42" s="118" t="s">
        <v>43</v>
      </c>
      <c r="C42" s="69">
        <v>10442173</v>
      </c>
      <c r="D42" s="69">
        <v>163170</v>
      </c>
      <c r="E42" s="69">
        <v>1387743</v>
      </c>
      <c r="F42" s="69">
        <v>9217600</v>
      </c>
      <c r="G42" s="69">
        <v>3048338</v>
      </c>
      <c r="H42" s="69">
        <v>67176</v>
      </c>
      <c r="I42" s="69">
        <v>3357825</v>
      </c>
      <c r="J42" s="69">
        <v>43365</v>
      </c>
      <c r="K42" s="69">
        <v>8931923</v>
      </c>
      <c r="L42" s="69">
        <v>5817527</v>
      </c>
      <c r="M42" s="69">
        <v>805903</v>
      </c>
      <c r="N42" s="69">
        <v>2146362</v>
      </c>
      <c r="O42" s="69">
        <v>162130</v>
      </c>
      <c r="P42" s="69">
        <v>557477</v>
      </c>
      <c r="Q42" s="122">
        <v>719608</v>
      </c>
      <c r="R42" s="134"/>
      <c r="S42" s="134"/>
      <c r="T42" s="5"/>
    </row>
    <row r="43" spans="2:20" ht="28.5" customHeight="1" x14ac:dyDescent="0.3">
      <c r="B43" s="118" t="s">
        <v>44</v>
      </c>
      <c r="C43" s="69">
        <v>0</v>
      </c>
      <c r="D43" s="69">
        <v>0</v>
      </c>
      <c r="E43" s="69">
        <v>0</v>
      </c>
      <c r="F43" s="69">
        <v>0</v>
      </c>
      <c r="G43" s="69">
        <v>0</v>
      </c>
      <c r="H43" s="69">
        <v>0</v>
      </c>
      <c r="I43" s="69">
        <v>0</v>
      </c>
      <c r="J43" s="69">
        <v>0</v>
      </c>
      <c r="K43" s="69">
        <v>0</v>
      </c>
      <c r="L43" s="69">
        <v>0</v>
      </c>
      <c r="M43" s="69">
        <v>0</v>
      </c>
      <c r="N43" s="69">
        <v>0</v>
      </c>
      <c r="O43" s="69">
        <v>0</v>
      </c>
      <c r="P43" s="69">
        <v>0</v>
      </c>
      <c r="Q43" s="122">
        <v>0</v>
      </c>
      <c r="R43" s="134"/>
      <c r="S43" s="134"/>
      <c r="T43" s="5"/>
    </row>
    <row r="44" spans="2:20" ht="28.5" customHeight="1" x14ac:dyDescent="0.3">
      <c r="B44" s="120" t="s">
        <v>45</v>
      </c>
      <c r="C44" s="121">
        <f>SUM(C6:C43)</f>
        <v>129053685</v>
      </c>
      <c r="D44" s="121">
        <f t="shared" ref="D44:Q44" si="0">SUM(D6:D43)</f>
        <v>1782755</v>
      </c>
      <c r="E44" s="121">
        <f t="shared" si="0"/>
        <v>39677477</v>
      </c>
      <c r="F44" s="121">
        <f t="shared" si="0"/>
        <v>91158959</v>
      </c>
      <c r="G44" s="121">
        <f t="shared" si="0"/>
        <v>35263754</v>
      </c>
      <c r="H44" s="121">
        <f t="shared" si="0"/>
        <v>644396</v>
      </c>
      <c r="I44" s="121">
        <f t="shared" si="0"/>
        <v>36351089</v>
      </c>
      <c r="J44" s="121">
        <f t="shared" si="0"/>
        <v>540115</v>
      </c>
      <c r="K44" s="121">
        <f t="shared" si="0"/>
        <v>90175902</v>
      </c>
      <c r="L44" s="121">
        <f t="shared" si="0"/>
        <v>57362200</v>
      </c>
      <c r="M44" s="121">
        <f t="shared" si="0"/>
        <v>5482322</v>
      </c>
      <c r="N44" s="121">
        <f t="shared" si="0"/>
        <v>28510503</v>
      </c>
      <c r="O44" s="121">
        <f t="shared" si="0"/>
        <v>-1179123</v>
      </c>
      <c r="P44" s="121">
        <f t="shared" si="0"/>
        <v>6778954</v>
      </c>
      <c r="Q44" s="121">
        <f t="shared" si="0"/>
        <v>5599829</v>
      </c>
      <c r="R44" s="134"/>
      <c r="S44" s="134"/>
      <c r="T44" s="5"/>
    </row>
    <row r="45" spans="2:20" ht="28.5" customHeight="1" x14ac:dyDescent="0.3">
      <c r="B45" s="288" t="s">
        <v>46</v>
      </c>
      <c r="C45" s="288"/>
      <c r="D45" s="288"/>
      <c r="E45" s="288"/>
      <c r="F45" s="288"/>
      <c r="G45" s="288"/>
      <c r="H45" s="288"/>
      <c r="I45" s="288"/>
      <c r="J45" s="288"/>
      <c r="K45" s="288"/>
      <c r="L45" s="288"/>
      <c r="M45" s="288"/>
      <c r="N45" s="288"/>
      <c r="O45" s="288"/>
      <c r="P45" s="288"/>
      <c r="Q45" s="288"/>
      <c r="R45" s="134"/>
      <c r="S45" s="134"/>
      <c r="T45" s="5"/>
    </row>
    <row r="46" spans="2:20" ht="28.5" customHeight="1" x14ac:dyDescent="0.3">
      <c r="B46" s="118" t="s">
        <v>47</v>
      </c>
      <c r="C46" s="10">
        <v>0</v>
      </c>
      <c r="D46" s="10">
        <v>3485512</v>
      </c>
      <c r="E46" s="10">
        <v>751790</v>
      </c>
      <c r="F46" s="10">
        <v>2733723</v>
      </c>
      <c r="G46" s="10">
        <v>698613</v>
      </c>
      <c r="H46" s="10">
        <v>0</v>
      </c>
      <c r="I46" s="10">
        <v>801341</v>
      </c>
      <c r="J46" s="10">
        <v>0</v>
      </c>
      <c r="K46" s="10">
        <v>2630995</v>
      </c>
      <c r="L46" s="10">
        <v>1365193</v>
      </c>
      <c r="M46" s="10">
        <v>713976</v>
      </c>
      <c r="N46" s="10">
        <v>318401</v>
      </c>
      <c r="O46" s="10">
        <v>233424</v>
      </c>
      <c r="P46" s="10">
        <v>200078</v>
      </c>
      <c r="Q46" s="11">
        <v>433503</v>
      </c>
      <c r="S46" s="134"/>
      <c r="T46" s="5"/>
    </row>
    <row r="47" spans="2:20" ht="28.5" customHeight="1" x14ac:dyDescent="0.3">
      <c r="B47" s="118" t="s">
        <v>64</v>
      </c>
      <c r="C47" s="10">
        <v>0</v>
      </c>
      <c r="D47" s="10">
        <v>2866323</v>
      </c>
      <c r="E47" s="10">
        <v>214575</v>
      </c>
      <c r="F47" s="10">
        <v>2651748</v>
      </c>
      <c r="G47" s="10">
        <v>1312551</v>
      </c>
      <c r="H47" s="10">
        <v>0</v>
      </c>
      <c r="I47" s="10">
        <v>1129088</v>
      </c>
      <c r="J47" s="10">
        <v>0</v>
      </c>
      <c r="K47" s="10">
        <v>2835210</v>
      </c>
      <c r="L47" s="10">
        <v>1663636</v>
      </c>
      <c r="M47" s="10">
        <v>831708</v>
      </c>
      <c r="N47" s="10">
        <v>297246</v>
      </c>
      <c r="O47" s="10">
        <v>42620</v>
      </c>
      <c r="P47" s="10">
        <v>0</v>
      </c>
      <c r="Q47" s="11">
        <v>42620</v>
      </c>
      <c r="R47" s="134"/>
      <c r="S47" s="134"/>
      <c r="T47" s="5"/>
    </row>
    <row r="48" spans="2:20" ht="28.5" customHeight="1" x14ac:dyDescent="0.3">
      <c r="B48" s="118" t="s">
        <v>250</v>
      </c>
      <c r="C48" s="10">
        <v>0</v>
      </c>
      <c r="D48" s="10">
        <v>818578</v>
      </c>
      <c r="E48" s="10">
        <v>71664</v>
      </c>
      <c r="F48" s="10">
        <v>746914</v>
      </c>
      <c r="G48" s="10">
        <v>125928</v>
      </c>
      <c r="H48" s="10">
        <v>0</v>
      </c>
      <c r="I48" s="10">
        <v>136125</v>
      </c>
      <c r="J48" s="10">
        <v>0</v>
      </c>
      <c r="K48" s="10">
        <v>736717</v>
      </c>
      <c r="L48" s="10">
        <v>254936</v>
      </c>
      <c r="M48" s="10">
        <v>254255</v>
      </c>
      <c r="N48" s="10">
        <v>140458</v>
      </c>
      <c r="O48" s="10">
        <v>87068</v>
      </c>
      <c r="P48" s="10">
        <v>96321</v>
      </c>
      <c r="Q48" s="11">
        <v>183389</v>
      </c>
      <c r="R48" s="134"/>
      <c r="S48" s="134"/>
      <c r="T48" s="5"/>
    </row>
    <row r="49" spans="2:26" ht="28.5" customHeight="1" x14ac:dyDescent="0.3">
      <c r="B49" s="118" t="s">
        <v>48</v>
      </c>
      <c r="C49" s="10">
        <v>0</v>
      </c>
      <c r="D49" s="10">
        <v>15197744</v>
      </c>
      <c r="E49" s="10">
        <v>552394</v>
      </c>
      <c r="F49" s="10">
        <v>14645350</v>
      </c>
      <c r="G49" s="10">
        <v>5409247</v>
      </c>
      <c r="H49" s="10">
        <v>0</v>
      </c>
      <c r="I49" s="10">
        <v>1362970</v>
      </c>
      <c r="J49" s="10">
        <v>0</v>
      </c>
      <c r="K49" s="10">
        <v>18691627</v>
      </c>
      <c r="L49" s="10">
        <v>12508978</v>
      </c>
      <c r="M49" s="10">
        <v>4669951</v>
      </c>
      <c r="N49" s="10">
        <v>1556912</v>
      </c>
      <c r="O49" s="10">
        <v>-44214</v>
      </c>
      <c r="P49" s="10">
        <v>2773517</v>
      </c>
      <c r="Q49" s="11">
        <v>2729303</v>
      </c>
      <c r="R49" s="218"/>
      <c r="S49" s="134"/>
      <c r="T49" s="5"/>
    </row>
    <row r="50" spans="2:26" ht="28.5" customHeight="1" x14ac:dyDescent="0.3">
      <c r="B50" s="118" t="s">
        <v>251</v>
      </c>
      <c r="C50" s="10">
        <v>0</v>
      </c>
      <c r="D50" s="10">
        <v>720449</v>
      </c>
      <c r="E50" s="10">
        <v>186114</v>
      </c>
      <c r="F50" s="10">
        <v>534335</v>
      </c>
      <c r="G50" s="10">
        <v>101024</v>
      </c>
      <c r="H50" s="10">
        <v>0</v>
      </c>
      <c r="I50" s="10">
        <v>229681</v>
      </c>
      <c r="J50" s="10">
        <v>0</v>
      </c>
      <c r="K50" s="10">
        <v>405678</v>
      </c>
      <c r="L50" s="10">
        <v>60115</v>
      </c>
      <c r="M50" s="10">
        <v>100961</v>
      </c>
      <c r="N50" s="10">
        <v>211962</v>
      </c>
      <c r="O50" s="10">
        <v>32640</v>
      </c>
      <c r="P50" s="10">
        <v>0</v>
      </c>
      <c r="Q50" s="11">
        <v>32640</v>
      </c>
      <c r="R50" s="134"/>
      <c r="S50" s="134"/>
      <c r="T50" s="5"/>
    </row>
    <row r="51" spans="2:26" s="8" customFormat="1" ht="28.5" customHeight="1" x14ac:dyDescent="0.3">
      <c r="B51" s="120" t="s">
        <v>45</v>
      </c>
      <c r="C51" s="121">
        <f>SUM(C46:C50)</f>
        <v>0</v>
      </c>
      <c r="D51" s="121">
        <f>SUM(D46:D50)</f>
        <v>23088606</v>
      </c>
      <c r="E51" s="121">
        <f t="shared" ref="E51:Q51" si="1">SUM(E46:E50)</f>
        <v>1776537</v>
      </c>
      <c r="F51" s="121">
        <f t="shared" si="1"/>
        <v>21312070</v>
      </c>
      <c r="G51" s="121">
        <f t="shared" si="1"/>
        <v>7647363</v>
      </c>
      <c r="H51" s="121">
        <f t="shared" si="1"/>
        <v>0</v>
      </c>
      <c r="I51" s="121">
        <f t="shared" si="1"/>
        <v>3659205</v>
      </c>
      <c r="J51" s="121">
        <f t="shared" si="1"/>
        <v>0</v>
      </c>
      <c r="K51" s="121">
        <f t="shared" si="1"/>
        <v>25300227</v>
      </c>
      <c r="L51" s="121">
        <f t="shared" si="1"/>
        <v>15852858</v>
      </c>
      <c r="M51" s="121">
        <f t="shared" si="1"/>
        <v>6570851</v>
      </c>
      <c r="N51" s="121">
        <f t="shared" si="1"/>
        <v>2524979</v>
      </c>
      <c r="O51" s="121">
        <f t="shared" si="1"/>
        <v>351538</v>
      </c>
      <c r="P51" s="121">
        <f t="shared" si="1"/>
        <v>3069916</v>
      </c>
      <c r="Q51" s="121">
        <f t="shared" si="1"/>
        <v>3421455</v>
      </c>
      <c r="R51" s="134"/>
      <c r="S51" s="134"/>
      <c r="T51" s="5"/>
      <c r="Z51" s="134"/>
    </row>
    <row r="52" spans="2:26" ht="21" customHeight="1" x14ac:dyDescent="0.3">
      <c r="B52" s="291" t="s">
        <v>50</v>
      </c>
      <c r="C52" s="291"/>
      <c r="D52" s="291"/>
      <c r="E52" s="291"/>
      <c r="F52" s="291"/>
      <c r="G52" s="291"/>
      <c r="H52" s="291"/>
      <c r="I52" s="291"/>
      <c r="J52" s="291"/>
      <c r="K52" s="291"/>
      <c r="L52" s="291"/>
      <c r="M52" s="291"/>
      <c r="N52" s="291"/>
      <c r="O52" s="291"/>
      <c r="P52" s="291"/>
      <c r="Q52" s="291"/>
      <c r="R52" s="134"/>
    </row>
    <row r="53" spans="2:26" ht="21" customHeight="1" x14ac:dyDescent="0.3">
      <c r="B53" s="136"/>
      <c r="C53" s="148"/>
      <c r="D53" s="148"/>
      <c r="E53" s="148"/>
      <c r="F53" s="148"/>
      <c r="G53" s="148"/>
      <c r="H53" s="148"/>
      <c r="I53" s="148"/>
      <c r="J53" s="148"/>
      <c r="K53" s="148"/>
      <c r="L53" s="148"/>
      <c r="M53" s="148"/>
      <c r="N53" s="148"/>
      <c r="O53" s="148"/>
      <c r="P53" s="148"/>
      <c r="Q53" s="148"/>
      <c r="R53" s="136"/>
    </row>
    <row r="54" spans="2:26" ht="21" customHeight="1" x14ac:dyDescent="0.3">
      <c r="C54" s="148"/>
      <c r="D54" s="148"/>
      <c r="Q54" s="5"/>
    </row>
    <row r="55" spans="2:26" ht="21" customHeight="1" x14ac:dyDescent="0.3">
      <c r="C55" s="148"/>
      <c r="D55" s="148"/>
    </row>
    <row r="56" spans="2:26" ht="21" customHeight="1" x14ac:dyDescent="0.3">
      <c r="C56" s="149"/>
      <c r="D56" s="149"/>
    </row>
  </sheetData>
  <sheetProtection algorithmName="SHA-512" hashValue="C8R3+nSIeS4lixsCwdUa7OJvGg4/QLk1vLV7yBpdHY9Z0r+8UPAFBAjw3KmpgubpoOf5Dkiu7CJJv9dcJgwCHw==" saltValue="6RxMFF4IDHhCZHuuX2/4nA==" spinCount="100000" sheet="1" objects="1" scenarios="1"/>
  <mergeCells count="4">
    <mergeCell ref="B3:Q3"/>
    <mergeCell ref="B5:Q5"/>
    <mergeCell ref="B45:Q45"/>
    <mergeCell ref="B52:Q52"/>
  </mergeCells>
  <pageMargins left="0.7" right="0.7" top="0.75" bottom="0.75" header="0.3" footer="0.3"/>
  <pageSetup paperSize="9"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tabColor rgb="FF92D050"/>
    <pageSetUpPr fitToPage="1"/>
  </sheetPr>
  <dimension ref="A1:K39"/>
  <sheetViews>
    <sheetView showGridLines="0" zoomScale="80" zoomScaleNormal="80" workbookViewId="0">
      <selection activeCell="F12" sqref="F12"/>
    </sheetView>
  </sheetViews>
  <sheetFormatPr defaultColWidth="21.453125" defaultRowHeight="14" x14ac:dyDescent="0.3"/>
  <cols>
    <col min="1" max="1" width="16.453125" style="4" customWidth="1"/>
    <col min="2" max="2" width="39.453125" style="4" bestFit="1" customWidth="1"/>
    <col min="3" max="3" width="26.453125" style="4" customWidth="1"/>
    <col min="4" max="4" width="26.36328125" style="4" bestFit="1" customWidth="1"/>
    <col min="5" max="10" width="26.453125" style="4" customWidth="1"/>
    <col min="11" max="16384" width="21.453125" style="4"/>
  </cols>
  <sheetData>
    <row r="1" spans="1:11" ht="22.5" customHeight="1" x14ac:dyDescent="0.3"/>
    <row r="2" spans="1:11" x14ac:dyDescent="0.3">
      <c r="A2" s="71"/>
    </row>
    <row r="3" spans="1:11" ht="22.5" customHeight="1" x14ac:dyDescent="0.3">
      <c r="B3" s="293" t="s">
        <v>314</v>
      </c>
      <c r="C3" s="294"/>
      <c r="D3" s="294"/>
      <c r="E3" s="294"/>
      <c r="F3" s="294"/>
      <c r="G3" s="294"/>
      <c r="H3" s="294"/>
      <c r="I3" s="294"/>
      <c r="J3" s="294"/>
      <c r="K3" s="295"/>
    </row>
    <row r="4" spans="1:11" ht="51.75" customHeight="1" x14ac:dyDescent="0.3">
      <c r="B4" s="72" t="s">
        <v>0</v>
      </c>
      <c r="C4" s="73" t="s">
        <v>256</v>
      </c>
      <c r="D4" s="73" t="s">
        <v>261</v>
      </c>
      <c r="E4" s="73" t="s">
        <v>148</v>
      </c>
      <c r="F4" s="73" t="s">
        <v>87</v>
      </c>
      <c r="G4" s="73" t="s">
        <v>53</v>
      </c>
      <c r="H4" s="73" t="s">
        <v>47</v>
      </c>
      <c r="I4" s="73" t="s">
        <v>88</v>
      </c>
      <c r="J4" s="73" t="s">
        <v>64</v>
      </c>
      <c r="K4" s="206" t="s">
        <v>124</v>
      </c>
    </row>
    <row r="5" spans="1:11" ht="30" customHeight="1" x14ac:dyDescent="0.3">
      <c r="B5" s="74" t="s">
        <v>89</v>
      </c>
      <c r="C5" s="10">
        <v>699000</v>
      </c>
      <c r="D5" s="10">
        <v>700000</v>
      </c>
      <c r="E5" s="10">
        <v>400000</v>
      </c>
      <c r="F5" s="10">
        <v>345000</v>
      </c>
      <c r="G5" s="10">
        <v>800000</v>
      </c>
      <c r="H5" s="10">
        <v>500000</v>
      </c>
      <c r="I5" s="10">
        <v>200000</v>
      </c>
      <c r="J5" s="10">
        <v>500000</v>
      </c>
      <c r="K5" s="10">
        <v>200000</v>
      </c>
    </row>
    <row r="6" spans="1:11" ht="30" customHeight="1" x14ac:dyDescent="0.3">
      <c r="B6" s="74" t="s">
        <v>90</v>
      </c>
      <c r="C6" s="10">
        <v>0</v>
      </c>
      <c r="D6" s="10">
        <v>0</v>
      </c>
      <c r="E6" s="10">
        <v>0</v>
      </c>
      <c r="F6" s="10">
        <v>0</v>
      </c>
      <c r="G6" s="10">
        <v>0</v>
      </c>
      <c r="H6" s="10">
        <v>0</v>
      </c>
      <c r="I6" s="10">
        <v>0</v>
      </c>
      <c r="J6" s="10">
        <v>0</v>
      </c>
      <c r="K6" s="10">
        <v>0</v>
      </c>
    </row>
    <row r="7" spans="1:11" ht="30" customHeight="1" x14ac:dyDescent="0.3">
      <c r="B7" s="74" t="s">
        <v>91</v>
      </c>
      <c r="C7" s="10">
        <v>0</v>
      </c>
      <c r="D7" s="10">
        <v>0</v>
      </c>
      <c r="E7" s="10">
        <v>0</v>
      </c>
      <c r="F7" s="10">
        <v>1613</v>
      </c>
      <c r="G7" s="10">
        <v>0</v>
      </c>
      <c r="H7" s="10">
        <v>75</v>
      </c>
      <c r="I7" s="10">
        <v>0</v>
      </c>
      <c r="J7" s="10">
        <v>0</v>
      </c>
      <c r="K7" s="10">
        <v>0</v>
      </c>
    </row>
    <row r="8" spans="1:11" ht="30" customHeight="1" x14ac:dyDescent="0.3">
      <c r="B8" s="74" t="s">
        <v>92</v>
      </c>
      <c r="C8" s="10">
        <v>415122</v>
      </c>
      <c r="D8" s="10">
        <v>46508</v>
      </c>
      <c r="E8" s="10">
        <v>0</v>
      </c>
      <c r="F8" s="10">
        <v>-31758</v>
      </c>
      <c r="G8" s="10">
        <v>1182344</v>
      </c>
      <c r="H8" s="10">
        <v>21057</v>
      </c>
      <c r="I8" s="10">
        <v>-111767</v>
      </c>
      <c r="J8" s="10">
        <v>0</v>
      </c>
      <c r="K8" s="10">
        <v>1591979</v>
      </c>
    </row>
    <row r="9" spans="1:11" ht="30" customHeight="1" x14ac:dyDescent="0.3">
      <c r="B9" s="74" t="s">
        <v>93</v>
      </c>
      <c r="C9" s="10">
        <v>0</v>
      </c>
      <c r="D9" s="10">
        <v>-50119</v>
      </c>
      <c r="E9" s="10">
        <v>0</v>
      </c>
      <c r="F9" s="10">
        <v>0</v>
      </c>
      <c r="G9" s="10">
        <v>71861</v>
      </c>
      <c r="H9" s="10">
        <v>0</v>
      </c>
      <c r="I9" s="10">
        <v>0</v>
      </c>
      <c r="J9" s="10">
        <v>0</v>
      </c>
      <c r="K9" s="10">
        <v>17869</v>
      </c>
    </row>
    <row r="10" spans="1:11" ht="30" customHeight="1" x14ac:dyDescent="0.3">
      <c r="B10" s="74" t="s">
        <v>94</v>
      </c>
      <c r="C10" s="10">
        <v>0</v>
      </c>
      <c r="D10" s="10">
        <v>0</v>
      </c>
      <c r="E10" s="10">
        <v>7015582</v>
      </c>
      <c r="F10" s="10">
        <v>823</v>
      </c>
      <c r="G10" s="10">
        <v>104225</v>
      </c>
      <c r="H10" s="10">
        <v>233161</v>
      </c>
      <c r="I10" s="10">
        <v>0</v>
      </c>
      <c r="J10" s="10">
        <v>627274</v>
      </c>
      <c r="K10" s="10">
        <v>0</v>
      </c>
    </row>
    <row r="11" spans="1:11" ht="30" customHeight="1" x14ac:dyDescent="0.3">
      <c r="B11" s="75" t="s">
        <v>95</v>
      </c>
      <c r="C11" s="139">
        <v>1114122</v>
      </c>
      <c r="D11" s="139">
        <v>696389</v>
      </c>
      <c r="E11" s="139">
        <v>7415582</v>
      </c>
      <c r="F11" s="139">
        <v>315679</v>
      </c>
      <c r="G11" s="139">
        <v>2158430</v>
      </c>
      <c r="H11" s="139">
        <v>754293</v>
      </c>
      <c r="I11" s="139">
        <v>88233</v>
      </c>
      <c r="J11" s="139">
        <v>1127274</v>
      </c>
      <c r="K11" s="139">
        <v>1809848</v>
      </c>
    </row>
    <row r="12" spans="1:11" ht="30" customHeight="1" x14ac:dyDescent="0.3">
      <c r="B12" s="74" t="s">
        <v>96</v>
      </c>
      <c r="C12" s="10">
        <v>0</v>
      </c>
      <c r="D12" s="10">
        <v>262509</v>
      </c>
      <c r="E12" s="10">
        <v>700805</v>
      </c>
      <c r="F12" s="10">
        <v>5061</v>
      </c>
      <c r="G12" s="10">
        <v>757370</v>
      </c>
      <c r="H12" s="10">
        <v>123327</v>
      </c>
      <c r="I12" s="10">
        <v>99089</v>
      </c>
      <c r="J12" s="10">
        <v>340049</v>
      </c>
      <c r="K12" s="10">
        <v>4606</v>
      </c>
    </row>
    <row r="13" spans="1:11" ht="30" customHeight="1" x14ac:dyDescent="0.3">
      <c r="B13" s="76" t="s">
        <v>97</v>
      </c>
      <c r="C13" s="10">
        <v>3265135</v>
      </c>
      <c r="D13" s="10">
        <v>5611292</v>
      </c>
      <c r="E13" s="10">
        <v>84756456</v>
      </c>
      <c r="F13" s="10">
        <v>574658</v>
      </c>
      <c r="G13" s="10">
        <v>12545850</v>
      </c>
      <c r="H13" s="10">
        <v>0</v>
      </c>
      <c r="I13" s="10">
        <v>644734</v>
      </c>
      <c r="J13" s="10">
        <v>150931</v>
      </c>
      <c r="K13" s="10">
        <v>13167132</v>
      </c>
    </row>
    <row r="14" spans="1:11" ht="30" customHeight="1" x14ac:dyDescent="0.3">
      <c r="B14" s="76" t="s">
        <v>98</v>
      </c>
      <c r="C14" s="10">
        <v>0</v>
      </c>
      <c r="D14" s="10">
        <v>20032</v>
      </c>
      <c r="E14" s="10">
        <v>3006677</v>
      </c>
      <c r="F14" s="10">
        <v>0</v>
      </c>
      <c r="G14" s="10">
        <v>482814</v>
      </c>
      <c r="H14" s="10">
        <v>65045</v>
      </c>
      <c r="I14" s="10">
        <v>0</v>
      </c>
      <c r="J14" s="10">
        <v>270448</v>
      </c>
      <c r="K14" s="10">
        <v>0</v>
      </c>
    </row>
    <row r="15" spans="1:11" ht="30" customHeight="1" x14ac:dyDescent="0.3">
      <c r="B15" s="76" t="s">
        <v>99</v>
      </c>
      <c r="C15" s="10">
        <v>1179736</v>
      </c>
      <c r="D15" s="10">
        <v>188496</v>
      </c>
      <c r="E15" s="10">
        <v>1832437</v>
      </c>
      <c r="F15" s="10">
        <v>49137</v>
      </c>
      <c r="G15" s="10">
        <v>672252</v>
      </c>
      <c r="H15" s="10">
        <v>65547</v>
      </c>
      <c r="I15" s="10">
        <v>131277</v>
      </c>
      <c r="J15" s="10">
        <v>108599</v>
      </c>
      <c r="K15" s="10">
        <v>74949</v>
      </c>
    </row>
    <row r="16" spans="1:11" ht="30" customHeight="1" x14ac:dyDescent="0.3">
      <c r="B16" s="212" t="s">
        <v>100</v>
      </c>
      <c r="C16" s="215">
        <v>5558993</v>
      </c>
      <c r="D16" s="215">
        <v>6778718</v>
      </c>
      <c r="E16" s="215">
        <v>97711958</v>
      </c>
      <c r="F16" s="215">
        <v>944534</v>
      </c>
      <c r="G16" s="215">
        <v>16616717</v>
      </c>
      <c r="H16" s="215">
        <v>1008212</v>
      </c>
      <c r="I16" s="215">
        <v>963334</v>
      </c>
      <c r="J16" s="215">
        <v>1997301</v>
      </c>
      <c r="K16" s="215">
        <v>15056535</v>
      </c>
    </row>
    <row r="17" spans="2:11" ht="30" customHeight="1" x14ac:dyDescent="0.3">
      <c r="B17" s="78" t="s">
        <v>101</v>
      </c>
      <c r="C17" s="10">
        <v>0</v>
      </c>
      <c r="D17" s="10">
        <v>0</v>
      </c>
      <c r="E17" s="10">
        <v>112315</v>
      </c>
      <c r="F17" s="10">
        <v>0</v>
      </c>
      <c r="G17" s="10">
        <v>0</v>
      </c>
      <c r="H17" s="10">
        <v>0</v>
      </c>
      <c r="I17" s="10">
        <v>0</v>
      </c>
      <c r="J17" s="10">
        <v>0</v>
      </c>
      <c r="K17" s="10">
        <v>0</v>
      </c>
    </row>
    <row r="18" spans="2:11" ht="30" customHeight="1" x14ac:dyDescent="0.3">
      <c r="B18" s="76" t="s">
        <v>102</v>
      </c>
      <c r="C18" s="10">
        <v>0</v>
      </c>
      <c r="D18" s="10">
        <v>155000</v>
      </c>
      <c r="E18" s="10">
        <v>6742000</v>
      </c>
      <c r="F18" s="10">
        <v>702500</v>
      </c>
      <c r="G18" s="10">
        <v>2181875</v>
      </c>
      <c r="H18" s="10">
        <v>0</v>
      </c>
      <c r="I18" s="10">
        <v>525400</v>
      </c>
      <c r="J18" s="10">
        <v>0</v>
      </c>
      <c r="K18" s="10">
        <v>1423116</v>
      </c>
    </row>
    <row r="19" spans="2:11" ht="30" customHeight="1" x14ac:dyDescent="0.3">
      <c r="B19" s="76" t="s">
        <v>103</v>
      </c>
      <c r="C19" s="10">
        <v>35821</v>
      </c>
      <c r="D19" s="10">
        <v>10748</v>
      </c>
      <c r="E19" s="10">
        <v>83143</v>
      </c>
      <c r="F19" s="10">
        <v>14036</v>
      </c>
      <c r="G19" s="10">
        <v>39805</v>
      </c>
      <c r="H19" s="10">
        <v>0</v>
      </c>
      <c r="I19" s="10">
        <v>1187</v>
      </c>
      <c r="J19" s="10">
        <v>0</v>
      </c>
      <c r="K19" s="10">
        <v>2237</v>
      </c>
    </row>
    <row r="20" spans="2:11" ht="30" customHeight="1" x14ac:dyDescent="0.3">
      <c r="B20" s="76" t="s">
        <v>104</v>
      </c>
      <c r="C20" s="10">
        <v>4258725</v>
      </c>
      <c r="D20" s="10">
        <v>4988056</v>
      </c>
      <c r="E20" s="10">
        <v>64077516</v>
      </c>
      <c r="F20" s="10">
        <v>61435</v>
      </c>
      <c r="G20" s="10">
        <v>7845050</v>
      </c>
      <c r="H20" s="10">
        <v>884224</v>
      </c>
      <c r="I20" s="10">
        <v>106982</v>
      </c>
      <c r="J20" s="10">
        <v>1005954</v>
      </c>
      <c r="K20" s="10">
        <v>12935744</v>
      </c>
    </row>
    <row r="21" spans="2:11" ht="30" customHeight="1" x14ac:dyDescent="0.3">
      <c r="B21" s="76" t="s">
        <v>105</v>
      </c>
      <c r="C21" s="10">
        <v>0</v>
      </c>
      <c r="D21" s="10">
        <v>39118</v>
      </c>
      <c r="E21" s="10">
        <v>0</v>
      </c>
      <c r="F21" s="10">
        <v>0</v>
      </c>
      <c r="G21" s="10">
        <v>753991</v>
      </c>
      <c r="H21" s="10">
        <v>0</v>
      </c>
      <c r="I21" s="10">
        <v>0</v>
      </c>
      <c r="J21" s="10">
        <v>0</v>
      </c>
      <c r="K21" s="10">
        <v>0</v>
      </c>
    </row>
    <row r="22" spans="2:11" ht="30" customHeight="1" x14ac:dyDescent="0.3">
      <c r="B22" s="76" t="s">
        <v>106</v>
      </c>
      <c r="C22" s="10">
        <v>0</v>
      </c>
      <c r="D22" s="10">
        <v>0</v>
      </c>
      <c r="E22" s="10">
        <v>1091596</v>
      </c>
      <c r="F22" s="10">
        <v>0</v>
      </c>
      <c r="G22" s="10">
        <v>0</v>
      </c>
      <c r="H22" s="10">
        <v>0</v>
      </c>
      <c r="I22" s="10">
        <v>0</v>
      </c>
      <c r="J22" s="10">
        <v>0</v>
      </c>
      <c r="K22" s="10">
        <v>0</v>
      </c>
    </row>
    <row r="23" spans="2:11" ht="30" customHeight="1" x14ac:dyDescent="0.3">
      <c r="B23" s="76" t="s">
        <v>107</v>
      </c>
      <c r="C23" s="10">
        <v>0</v>
      </c>
      <c r="D23" s="10">
        <v>0</v>
      </c>
      <c r="E23" s="10">
        <v>0</v>
      </c>
      <c r="F23" s="10">
        <v>0</v>
      </c>
      <c r="G23" s="10">
        <v>181283</v>
      </c>
      <c r="H23" s="10">
        <v>0</v>
      </c>
      <c r="I23" s="10">
        <v>0</v>
      </c>
      <c r="J23" s="10">
        <v>61150</v>
      </c>
      <c r="K23" s="10">
        <v>36455</v>
      </c>
    </row>
    <row r="24" spans="2:11" ht="30" customHeight="1" x14ac:dyDescent="0.3">
      <c r="B24" s="76" t="s">
        <v>108</v>
      </c>
      <c r="C24" s="10">
        <v>0</v>
      </c>
      <c r="D24" s="10">
        <v>70324</v>
      </c>
      <c r="E24" s="10">
        <v>0</v>
      </c>
      <c r="F24" s="10">
        <v>0</v>
      </c>
      <c r="G24" s="10">
        <v>11985</v>
      </c>
      <c r="H24" s="10">
        <v>0</v>
      </c>
      <c r="I24" s="10">
        <v>0</v>
      </c>
      <c r="J24" s="10">
        <v>0</v>
      </c>
      <c r="K24" s="10">
        <v>0</v>
      </c>
    </row>
    <row r="25" spans="2:11" ht="30" customHeight="1" x14ac:dyDescent="0.3">
      <c r="B25" s="76" t="s">
        <v>109</v>
      </c>
      <c r="C25" s="10">
        <v>0</v>
      </c>
      <c r="D25" s="10">
        <v>0</v>
      </c>
      <c r="E25" s="10">
        <v>0</v>
      </c>
      <c r="F25" s="10">
        <v>0</v>
      </c>
      <c r="G25" s="10">
        <v>0</v>
      </c>
      <c r="H25" s="10">
        <v>0</v>
      </c>
      <c r="I25" s="10">
        <v>0</v>
      </c>
      <c r="J25" s="10">
        <v>0</v>
      </c>
      <c r="K25" s="10">
        <v>0</v>
      </c>
    </row>
    <row r="26" spans="2:11" ht="30" customHeight="1" x14ac:dyDescent="0.3">
      <c r="B26" s="76" t="s">
        <v>110</v>
      </c>
      <c r="C26" s="10">
        <v>0</v>
      </c>
      <c r="D26" s="10">
        <v>125472</v>
      </c>
      <c r="E26" s="10">
        <v>6932613</v>
      </c>
      <c r="F26" s="10">
        <v>1</v>
      </c>
      <c r="G26" s="10">
        <v>778670</v>
      </c>
      <c r="H26" s="10">
        <v>0</v>
      </c>
      <c r="I26" s="10">
        <v>0</v>
      </c>
      <c r="J26" s="10">
        <v>17040</v>
      </c>
      <c r="K26" s="10">
        <v>153960</v>
      </c>
    </row>
    <row r="27" spans="2:11" ht="30" customHeight="1" x14ac:dyDescent="0.3">
      <c r="B27" s="76" t="s">
        <v>111</v>
      </c>
      <c r="C27" s="10">
        <v>0</v>
      </c>
      <c r="D27" s="10">
        <v>17548</v>
      </c>
      <c r="E27" s="10">
        <v>30108</v>
      </c>
      <c r="F27" s="10">
        <v>0</v>
      </c>
      <c r="G27" s="10">
        <v>4038</v>
      </c>
      <c r="H27" s="10">
        <v>0</v>
      </c>
      <c r="I27" s="10">
        <v>752</v>
      </c>
      <c r="J27" s="10">
        <v>0</v>
      </c>
      <c r="K27" s="10">
        <v>0</v>
      </c>
    </row>
    <row r="28" spans="2:11" ht="30" customHeight="1" x14ac:dyDescent="0.3">
      <c r="B28" s="76" t="s">
        <v>112</v>
      </c>
      <c r="C28" s="10">
        <v>0</v>
      </c>
      <c r="D28" s="10">
        <v>0</v>
      </c>
      <c r="E28" s="10">
        <v>0</v>
      </c>
      <c r="F28" s="10">
        <v>0</v>
      </c>
      <c r="G28" s="10">
        <v>0</v>
      </c>
      <c r="H28" s="10">
        <v>0</v>
      </c>
      <c r="I28" s="10">
        <v>0</v>
      </c>
      <c r="J28" s="10">
        <v>0</v>
      </c>
      <c r="K28" s="10">
        <v>0</v>
      </c>
    </row>
    <row r="29" spans="2:11" ht="30" customHeight="1" x14ac:dyDescent="0.3">
      <c r="B29" s="76" t="s">
        <v>113</v>
      </c>
      <c r="C29" s="10">
        <v>0</v>
      </c>
      <c r="D29" s="10">
        <v>0</v>
      </c>
      <c r="E29" s="10">
        <v>0</v>
      </c>
      <c r="F29" s="10">
        <v>0</v>
      </c>
      <c r="G29" s="10">
        <v>0</v>
      </c>
      <c r="H29" s="10">
        <v>0</v>
      </c>
      <c r="I29" s="10">
        <v>0</v>
      </c>
      <c r="J29" s="10">
        <v>0</v>
      </c>
      <c r="K29" s="10">
        <v>0</v>
      </c>
    </row>
    <row r="30" spans="2:11" ht="30" customHeight="1" x14ac:dyDescent="0.3">
      <c r="B30" s="76" t="s">
        <v>114</v>
      </c>
      <c r="C30" s="10">
        <v>0</v>
      </c>
      <c r="D30" s="10">
        <v>36442</v>
      </c>
      <c r="E30" s="10">
        <v>2163248</v>
      </c>
      <c r="F30" s="10">
        <v>0</v>
      </c>
      <c r="G30" s="10">
        <v>566979</v>
      </c>
      <c r="H30" s="10">
        <v>0</v>
      </c>
      <c r="I30" s="10">
        <v>36254</v>
      </c>
      <c r="J30" s="10">
        <v>0</v>
      </c>
      <c r="K30" s="10">
        <v>2712</v>
      </c>
    </row>
    <row r="31" spans="2:11" ht="30" customHeight="1" x14ac:dyDescent="0.3">
      <c r="B31" s="76" t="s">
        <v>115</v>
      </c>
      <c r="C31" s="10">
        <v>0</v>
      </c>
      <c r="D31" s="10">
        <v>0</v>
      </c>
      <c r="E31" s="10">
        <v>1148713</v>
      </c>
      <c r="F31" s="10">
        <v>0</v>
      </c>
      <c r="G31" s="10">
        <v>48836</v>
      </c>
      <c r="H31" s="10">
        <v>0</v>
      </c>
      <c r="I31" s="10">
        <v>0</v>
      </c>
      <c r="J31" s="10">
        <v>0</v>
      </c>
      <c r="K31" s="10">
        <v>0</v>
      </c>
    </row>
    <row r="32" spans="2:11" ht="30" customHeight="1" x14ac:dyDescent="0.3">
      <c r="B32" s="76" t="s">
        <v>116</v>
      </c>
      <c r="C32" s="10">
        <v>196242</v>
      </c>
      <c r="D32" s="10">
        <v>832863</v>
      </c>
      <c r="E32" s="10">
        <v>782374</v>
      </c>
      <c r="F32" s="10">
        <v>2000</v>
      </c>
      <c r="G32" s="10">
        <v>2017745</v>
      </c>
      <c r="H32" s="10">
        <v>14962</v>
      </c>
      <c r="I32" s="10">
        <v>230005</v>
      </c>
      <c r="J32" s="10">
        <v>452410</v>
      </c>
      <c r="K32" s="10">
        <v>424756</v>
      </c>
    </row>
    <row r="33" spans="2:11" ht="30" customHeight="1" x14ac:dyDescent="0.3">
      <c r="B33" s="76" t="s">
        <v>117</v>
      </c>
      <c r="C33" s="10">
        <v>156559</v>
      </c>
      <c r="D33" s="10">
        <v>99976</v>
      </c>
      <c r="E33" s="10">
        <v>380913</v>
      </c>
      <c r="F33" s="10">
        <v>42578</v>
      </c>
      <c r="G33" s="10">
        <v>152138</v>
      </c>
      <c r="H33" s="10">
        <v>11679</v>
      </c>
      <c r="I33" s="10">
        <v>12225</v>
      </c>
      <c r="J33" s="10">
        <v>46437</v>
      </c>
      <c r="K33" s="10">
        <v>21019</v>
      </c>
    </row>
    <row r="34" spans="2:11" ht="30" customHeight="1" x14ac:dyDescent="0.3">
      <c r="B34" s="76" t="s">
        <v>118</v>
      </c>
      <c r="C34" s="10">
        <v>794492</v>
      </c>
      <c r="D34" s="10">
        <v>268529</v>
      </c>
      <c r="E34" s="10">
        <v>752798</v>
      </c>
      <c r="F34" s="10">
        <v>84635</v>
      </c>
      <c r="G34" s="10">
        <v>685994</v>
      </c>
      <c r="H34" s="10">
        <v>67015</v>
      </c>
      <c r="I34" s="10">
        <v>6026</v>
      </c>
      <c r="J34" s="10">
        <v>131438</v>
      </c>
      <c r="K34" s="10">
        <v>4506</v>
      </c>
    </row>
    <row r="35" spans="2:11" ht="30" customHeight="1" x14ac:dyDescent="0.3">
      <c r="B35" s="76" t="s">
        <v>119</v>
      </c>
      <c r="C35" s="10">
        <v>11586</v>
      </c>
      <c r="D35" s="10">
        <v>56013</v>
      </c>
      <c r="E35" s="10">
        <v>766993</v>
      </c>
      <c r="F35" s="10">
        <v>0</v>
      </c>
      <c r="G35" s="10">
        <v>521270</v>
      </c>
      <c r="H35" s="10">
        <v>0</v>
      </c>
      <c r="I35" s="10">
        <v>25833</v>
      </c>
      <c r="J35" s="10">
        <v>116090</v>
      </c>
      <c r="K35" s="10">
        <v>0</v>
      </c>
    </row>
    <row r="36" spans="2:11" ht="30" customHeight="1" x14ac:dyDescent="0.3">
      <c r="B36" s="76" t="s">
        <v>120</v>
      </c>
      <c r="C36" s="10">
        <v>105569</v>
      </c>
      <c r="D36" s="10">
        <v>61899</v>
      </c>
      <c r="E36" s="10">
        <v>11710187</v>
      </c>
      <c r="F36" s="10">
        <v>33509</v>
      </c>
      <c r="G36" s="10">
        <v>825711</v>
      </c>
      <c r="H36" s="10">
        <v>30333</v>
      </c>
      <c r="I36" s="10">
        <v>17674</v>
      </c>
      <c r="J36" s="10">
        <v>52911</v>
      </c>
      <c r="K36" s="10">
        <v>47401</v>
      </c>
    </row>
    <row r="37" spans="2:11" ht="30" customHeight="1" x14ac:dyDescent="0.3">
      <c r="B37" s="76" t="s">
        <v>121</v>
      </c>
      <c r="C37" s="10">
        <v>0</v>
      </c>
      <c r="D37" s="10">
        <v>16729</v>
      </c>
      <c r="E37" s="10">
        <v>937442</v>
      </c>
      <c r="F37" s="10">
        <v>3841</v>
      </c>
      <c r="G37" s="10">
        <v>1346</v>
      </c>
      <c r="H37" s="10">
        <v>0</v>
      </c>
      <c r="I37" s="10">
        <v>995</v>
      </c>
      <c r="J37" s="10">
        <v>113870</v>
      </c>
      <c r="K37" s="10">
        <v>4629</v>
      </c>
    </row>
    <row r="38" spans="2:11" ht="30" customHeight="1" thickBot="1" x14ac:dyDescent="0.35">
      <c r="B38" s="212" t="s">
        <v>122</v>
      </c>
      <c r="C38" s="141">
        <v>5558993</v>
      </c>
      <c r="D38" s="141">
        <v>6778718</v>
      </c>
      <c r="E38" s="141">
        <v>97711958</v>
      </c>
      <c r="F38" s="141">
        <v>944534</v>
      </c>
      <c r="G38" s="141">
        <v>16616717</v>
      </c>
      <c r="H38" s="141">
        <v>1008212</v>
      </c>
      <c r="I38" s="141">
        <v>963334</v>
      </c>
      <c r="J38" s="141">
        <v>1997301</v>
      </c>
      <c r="K38" s="141">
        <v>15056535</v>
      </c>
    </row>
    <row r="39" spans="2:11" ht="14.5" thickTop="1" x14ac:dyDescent="0.3">
      <c r="B39" s="256" t="s">
        <v>50</v>
      </c>
      <c r="C39" s="256"/>
      <c r="D39" s="256"/>
      <c r="E39" s="256"/>
      <c r="F39" s="256"/>
      <c r="G39" s="256"/>
      <c r="H39" s="256"/>
      <c r="I39" s="292" t="s">
        <v>132</v>
      </c>
      <c r="J39" s="292"/>
    </row>
  </sheetData>
  <sheetProtection algorithmName="SHA-512" hashValue="BFl/PNmozreWaLy+fpwsrOBW5XTH93+CmjNed88pa2t3isR5ucmNQmdOeIx4/gvsCmGycvc1rnU3rfzL4C8ijg==" saltValue="7NDmsRsKhFNRPL7K1NFz/g==" spinCount="100000" sheet="1" objects="1" scenarios="1"/>
  <mergeCells count="3">
    <mergeCell ref="B39:H39"/>
    <mergeCell ref="I39:J39"/>
    <mergeCell ref="B3:K3"/>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2">
    <tabColor rgb="FF92D050"/>
    <pageSetUpPr fitToPage="1"/>
  </sheetPr>
  <dimension ref="A1:L40"/>
  <sheetViews>
    <sheetView showGridLines="0" zoomScale="80" zoomScaleNormal="80" workbookViewId="0">
      <selection activeCell="F4" sqref="F4"/>
    </sheetView>
  </sheetViews>
  <sheetFormatPr defaultColWidth="19.453125" defaultRowHeight="14" x14ac:dyDescent="0.3"/>
  <cols>
    <col min="1" max="1" width="18.453125" style="17" customWidth="1"/>
    <col min="2" max="2" width="41" style="17" bestFit="1" customWidth="1"/>
    <col min="3" max="9" width="24.453125" style="17" customWidth="1"/>
    <col min="10" max="10" width="24.08984375" style="17" customWidth="1"/>
    <col min="11" max="11" width="24.453125" style="17" customWidth="1"/>
    <col min="12" max="12" width="20.36328125" style="17" customWidth="1"/>
    <col min="13" max="16384" width="19.453125" style="17"/>
  </cols>
  <sheetData>
    <row r="1" spans="1:12" ht="33" customHeight="1" x14ac:dyDescent="0.3"/>
    <row r="2" spans="1:12" ht="18.75" customHeight="1" x14ac:dyDescent="0.3">
      <c r="A2" s="79"/>
      <c r="B2" s="296" t="s">
        <v>123</v>
      </c>
      <c r="C2" s="296"/>
      <c r="D2" s="296"/>
      <c r="E2" s="296"/>
      <c r="F2" s="296"/>
      <c r="G2" s="296"/>
      <c r="H2" s="296"/>
      <c r="I2" s="296"/>
      <c r="J2" s="296"/>
      <c r="K2" s="296"/>
    </row>
    <row r="3" spans="1:12" ht="26.25" customHeight="1" x14ac:dyDescent="0.3">
      <c r="B3" s="297" t="s">
        <v>315</v>
      </c>
      <c r="C3" s="298"/>
      <c r="D3" s="298"/>
      <c r="E3" s="298"/>
      <c r="F3" s="298"/>
      <c r="G3" s="298"/>
      <c r="H3" s="298"/>
      <c r="I3" s="298"/>
      <c r="J3" s="298"/>
      <c r="K3" s="298"/>
      <c r="L3" s="299"/>
    </row>
    <row r="4" spans="1:12" ht="54" customHeight="1" x14ac:dyDescent="0.3">
      <c r="B4" s="80" t="s">
        <v>0</v>
      </c>
      <c r="C4" s="206" t="s">
        <v>263</v>
      </c>
      <c r="D4" s="206" t="s">
        <v>125</v>
      </c>
      <c r="E4" s="206" t="s">
        <v>32</v>
      </c>
      <c r="F4" s="206" t="s">
        <v>33</v>
      </c>
      <c r="G4" s="206" t="s">
        <v>131</v>
      </c>
      <c r="H4" s="206" t="s">
        <v>48</v>
      </c>
      <c r="I4" s="206" t="s">
        <v>253</v>
      </c>
      <c r="J4" s="206" t="s">
        <v>133</v>
      </c>
      <c r="K4" s="206" t="s">
        <v>126</v>
      </c>
      <c r="L4" s="206" t="s">
        <v>192</v>
      </c>
    </row>
    <row r="5" spans="1:12" ht="28.5" customHeight="1" x14ac:dyDescent="0.3">
      <c r="B5" s="81" t="s">
        <v>89</v>
      </c>
      <c r="C5" s="10">
        <v>400000</v>
      </c>
      <c r="D5" s="10">
        <v>450000</v>
      </c>
      <c r="E5" s="10">
        <v>500000</v>
      </c>
      <c r="F5" s="10">
        <v>400000</v>
      </c>
      <c r="G5" s="10">
        <v>313000</v>
      </c>
      <c r="H5" s="10">
        <v>500000</v>
      </c>
      <c r="I5" s="10">
        <v>401500</v>
      </c>
      <c r="J5" s="10">
        <v>612340</v>
      </c>
      <c r="K5" s="10">
        <v>450000</v>
      </c>
      <c r="L5" s="10">
        <v>416726</v>
      </c>
    </row>
    <row r="6" spans="1:12" ht="28.5" customHeight="1" x14ac:dyDescent="0.3">
      <c r="B6" s="81" t="s">
        <v>90</v>
      </c>
      <c r="C6" s="10">
        <v>0</v>
      </c>
      <c r="D6" s="10">
        <v>0</v>
      </c>
      <c r="E6" s="10">
        <v>0</v>
      </c>
      <c r="F6" s="10">
        <v>0</v>
      </c>
      <c r="G6" s="10">
        <v>0</v>
      </c>
      <c r="H6" s="10">
        <v>0</v>
      </c>
      <c r="I6" s="10">
        <v>0</v>
      </c>
      <c r="J6" s="10">
        <v>0</v>
      </c>
      <c r="K6" s="10">
        <v>0</v>
      </c>
      <c r="L6" s="10">
        <v>491067</v>
      </c>
    </row>
    <row r="7" spans="1:12" ht="28.5" customHeight="1" x14ac:dyDescent="0.3">
      <c r="B7" s="81" t="s">
        <v>91</v>
      </c>
      <c r="C7" s="10">
        <v>0</v>
      </c>
      <c r="D7" s="10">
        <v>0</v>
      </c>
      <c r="E7" s="10">
        <v>0</v>
      </c>
      <c r="F7" s="10">
        <v>299078</v>
      </c>
      <c r="G7" s="10">
        <v>0</v>
      </c>
      <c r="H7" s="10">
        <v>0</v>
      </c>
      <c r="I7" s="10">
        <v>0</v>
      </c>
      <c r="J7" s="10">
        <v>384946</v>
      </c>
      <c r="K7" s="10">
        <v>0</v>
      </c>
      <c r="L7" s="10">
        <v>2500</v>
      </c>
    </row>
    <row r="8" spans="1:12" ht="28.5" customHeight="1" x14ac:dyDescent="0.3">
      <c r="B8" s="81" t="s">
        <v>92</v>
      </c>
      <c r="C8" s="10">
        <v>95276</v>
      </c>
      <c r="D8" s="10">
        <v>11214044</v>
      </c>
      <c r="E8" s="10">
        <v>2042638</v>
      </c>
      <c r="F8" s="10">
        <v>318516</v>
      </c>
      <c r="G8" s="10">
        <v>100971</v>
      </c>
      <c r="H8" s="10">
        <v>6313028</v>
      </c>
      <c r="I8" s="10">
        <v>0</v>
      </c>
      <c r="J8" s="10">
        <v>2273792</v>
      </c>
      <c r="K8" s="10">
        <v>-12234</v>
      </c>
      <c r="L8" s="10">
        <v>0</v>
      </c>
    </row>
    <row r="9" spans="1:12" ht="28.5" customHeight="1" x14ac:dyDescent="0.3">
      <c r="B9" s="81" t="s">
        <v>93</v>
      </c>
      <c r="C9" s="10">
        <v>13616</v>
      </c>
      <c r="D9" s="10">
        <v>2960947</v>
      </c>
      <c r="E9" s="10">
        <v>4972890</v>
      </c>
      <c r="F9" s="10">
        <v>58789</v>
      </c>
      <c r="G9" s="10">
        <v>42862</v>
      </c>
      <c r="H9" s="10">
        <v>0</v>
      </c>
      <c r="I9" s="10">
        <v>54617</v>
      </c>
      <c r="J9" s="10">
        <v>-304170</v>
      </c>
      <c r="K9" s="10">
        <v>62000</v>
      </c>
      <c r="L9" s="10">
        <v>-1245367</v>
      </c>
    </row>
    <row r="10" spans="1:12" ht="28.5" customHeight="1" x14ac:dyDescent="0.3">
      <c r="B10" s="81" t="s">
        <v>94</v>
      </c>
      <c r="C10" s="10">
        <v>0</v>
      </c>
      <c r="D10" s="10">
        <v>0</v>
      </c>
      <c r="E10" s="10">
        <v>0</v>
      </c>
      <c r="F10" s="10">
        <v>2140183</v>
      </c>
      <c r="G10" s="10">
        <v>0</v>
      </c>
      <c r="H10" s="10">
        <v>-53032</v>
      </c>
      <c r="I10" s="10">
        <v>0</v>
      </c>
      <c r="J10" s="10">
        <v>0</v>
      </c>
      <c r="K10" s="10">
        <v>0</v>
      </c>
      <c r="L10" s="10">
        <v>522083</v>
      </c>
    </row>
    <row r="11" spans="1:12" ht="28.5" customHeight="1" x14ac:dyDescent="0.3">
      <c r="B11" s="82" t="s">
        <v>95</v>
      </c>
      <c r="C11" s="139">
        <v>508893</v>
      </c>
      <c r="D11" s="139">
        <v>14624991</v>
      </c>
      <c r="E11" s="139">
        <v>7515528</v>
      </c>
      <c r="F11" s="139">
        <v>3216566</v>
      </c>
      <c r="G11" s="139">
        <v>456833</v>
      </c>
      <c r="H11" s="139">
        <v>6759997</v>
      </c>
      <c r="I11" s="139">
        <v>456117</v>
      </c>
      <c r="J11" s="139">
        <v>2966908</v>
      </c>
      <c r="K11" s="139">
        <v>499766</v>
      </c>
      <c r="L11" s="139">
        <v>187009</v>
      </c>
    </row>
    <row r="12" spans="1:12" ht="28.5" customHeight="1" x14ac:dyDescent="0.3">
      <c r="B12" s="81" t="s">
        <v>96</v>
      </c>
      <c r="C12" s="10">
        <v>203390</v>
      </c>
      <c r="D12" s="10">
        <v>158489</v>
      </c>
      <c r="E12" s="10">
        <v>1009855</v>
      </c>
      <c r="F12" s="10">
        <v>145934</v>
      </c>
      <c r="G12" s="10">
        <v>0</v>
      </c>
      <c r="H12" s="10">
        <v>0</v>
      </c>
      <c r="I12" s="10">
        <v>0</v>
      </c>
      <c r="J12" s="10">
        <v>343748</v>
      </c>
      <c r="K12" s="10">
        <v>163624</v>
      </c>
      <c r="L12" s="10">
        <v>238624</v>
      </c>
    </row>
    <row r="13" spans="1:12" ht="28.5" customHeight="1" x14ac:dyDescent="0.3">
      <c r="B13" s="83" t="s">
        <v>97</v>
      </c>
      <c r="C13" s="10">
        <v>1166483</v>
      </c>
      <c r="D13" s="10">
        <v>84963967</v>
      </c>
      <c r="E13" s="10">
        <v>80561404</v>
      </c>
      <c r="F13" s="10">
        <v>42103873</v>
      </c>
      <c r="G13" s="10">
        <v>1670600</v>
      </c>
      <c r="H13" s="10">
        <v>2772683</v>
      </c>
      <c r="I13" s="10">
        <v>308042</v>
      </c>
      <c r="J13" s="10">
        <v>19557712</v>
      </c>
      <c r="K13" s="10">
        <v>14793492</v>
      </c>
      <c r="L13" s="10">
        <v>1320086</v>
      </c>
    </row>
    <row r="14" spans="1:12" ht="28.5" customHeight="1" x14ac:dyDescent="0.3">
      <c r="B14" s="83" t="s">
        <v>98</v>
      </c>
      <c r="C14" s="10">
        <v>0</v>
      </c>
      <c r="D14" s="10">
        <v>2397562</v>
      </c>
      <c r="E14" s="10">
        <v>938924</v>
      </c>
      <c r="F14" s="10">
        <v>13787</v>
      </c>
      <c r="G14" s="10">
        <v>25552</v>
      </c>
      <c r="H14" s="10">
        <v>0</v>
      </c>
      <c r="I14" s="10">
        <v>0</v>
      </c>
      <c r="J14" s="10">
        <v>1139467</v>
      </c>
      <c r="K14" s="10">
        <v>0</v>
      </c>
      <c r="L14" s="10">
        <v>206294</v>
      </c>
    </row>
    <row r="15" spans="1:12" ht="28.5" customHeight="1" x14ac:dyDescent="0.3">
      <c r="B15" s="83" t="s">
        <v>99</v>
      </c>
      <c r="C15" s="10">
        <v>266017</v>
      </c>
      <c r="D15" s="10">
        <v>1585185</v>
      </c>
      <c r="E15" s="10">
        <v>2348346</v>
      </c>
      <c r="F15" s="10">
        <v>359296</v>
      </c>
      <c r="G15" s="10">
        <v>50756</v>
      </c>
      <c r="H15" s="10">
        <v>2537502</v>
      </c>
      <c r="I15" s="10">
        <v>176301</v>
      </c>
      <c r="J15" s="10">
        <v>531510</v>
      </c>
      <c r="K15" s="10">
        <v>190686</v>
      </c>
      <c r="L15" s="10">
        <v>167603</v>
      </c>
    </row>
    <row r="16" spans="1:12" ht="28.5" customHeight="1" x14ac:dyDescent="0.3">
      <c r="B16" s="214" t="s">
        <v>100</v>
      </c>
      <c r="C16" s="215">
        <v>2144783</v>
      </c>
      <c r="D16" s="215">
        <v>103730194</v>
      </c>
      <c r="E16" s="215">
        <v>92374057</v>
      </c>
      <c r="F16" s="215">
        <v>45839456</v>
      </c>
      <c r="G16" s="215">
        <v>2203741</v>
      </c>
      <c r="H16" s="215">
        <v>12070181</v>
      </c>
      <c r="I16" s="215">
        <v>940461</v>
      </c>
      <c r="J16" s="215">
        <v>24539346</v>
      </c>
      <c r="K16" s="215">
        <v>15647567</v>
      </c>
      <c r="L16" s="215">
        <v>2119617</v>
      </c>
    </row>
    <row r="17" spans="2:12" ht="28.5" customHeight="1" x14ac:dyDescent="0.3">
      <c r="B17" s="85" t="s">
        <v>101</v>
      </c>
      <c r="C17" s="10">
        <v>0</v>
      </c>
      <c r="D17" s="10">
        <v>0</v>
      </c>
      <c r="E17" s="10">
        <v>0</v>
      </c>
      <c r="F17" s="10">
        <v>2012755</v>
      </c>
      <c r="G17" s="10">
        <v>0</v>
      </c>
      <c r="H17" s="10">
        <v>0</v>
      </c>
      <c r="I17" s="10">
        <v>0</v>
      </c>
      <c r="J17" s="10">
        <v>694400</v>
      </c>
      <c r="K17" s="10">
        <v>0</v>
      </c>
      <c r="L17" s="10">
        <v>92500</v>
      </c>
    </row>
    <row r="18" spans="2:12" ht="28.5" customHeight="1" x14ac:dyDescent="0.3">
      <c r="B18" s="83" t="s">
        <v>102</v>
      </c>
      <c r="C18" s="10">
        <v>0</v>
      </c>
      <c r="D18" s="10">
        <v>10783851</v>
      </c>
      <c r="E18" s="10">
        <v>4479387</v>
      </c>
      <c r="F18" s="10">
        <v>1006496</v>
      </c>
      <c r="G18" s="10">
        <v>264800</v>
      </c>
      <c r="H18" s="10">
        <v>1778198</v>
      </c>
      <c r="I18" s="10">
        <v>0</v>
      </c>
      <c r="J18" s="10">
        <v>1154850</v>
      </c>
      <c r="K18" s="10">
        <v>6211083</v>
      </c>
      <c r="L18" s="10">
        <v>819000</v>
      </c>
    </row>
    <row r="19" spans="2:12" ht="28.5" customHeight="1" x14ac:dyDescent="0.3">
      <c r="B19" s="83" t="s">
        <v>103</v>
      </c>
      <c r="C19" s="10">
        <v>75</v>
      </c>
      <c r="D19" s="10">
        <v>99609</v>
      </c>
      <c r="E19" s="10">
        <v>26545</v>
      </c>
      <c r="F19" s="10">
        <v>16953</v>
      </c>
      <c r="G19" s="10">
        <v>9797</v>
      </c>
      <c r="H19" s="10">
        <v>0</v>
      </c>
      <c r="I19" s="10">
        <v>29365</v>
      </c>
      <c r="J19" s="10">
        <v>79663</v>
      </c>
      <c r="K19" s="10">
        <v>51489</v>
      </c>
      <c r="L19" s="10">
        <v>8409</v>
      </c>
    </row>
    <row r="20" spans="2:12" ht="28.5" customHeight="1" x14ac:dyDescent="0.3">
      <c r="B20" s="83" t="s">
        <v>104</v>
      </c>
      <c r="C20" s="10">
        <v>753969</v>
      </c>
      <c r="D20" s="10">
        <v>78214233</v>
      </c>
      <c r="E20" s="10">
        <v>71380984</v>
      </c>
      <c r="F20" s="10">
        <v>42057649</v>
      </c>
      <c r="G20" s="10">
        <v>1181442</v>
      </c>
      <c r="H20" s="10">
        <v>4517371</v>
      </c>
      <c r="I20" s="10">
        <v>358000</v>
      </c>
      <c r="J20" s="10">
        <v>15051260</v>
      </c>
      <c r="K20" s="10">
        <v>5431434</v>
      </c>
      <c r="L20" s="10">
        <v>777118</v>
      </c>
    </row>
    <row r="21" spans="2:12" ht="28.5" customHeight="1" x14ac:dyDescent="0.3">
      <c r="B21" s="83" t="s">
        <v>105</v>
      </c>
      <c r="C21" s="10">
        <v>0</v>
      </c>
      <c r="D21" s="10">
        <v>0</v>
      </c>
      <c r="E21" s="10">
        <v>0</v>
      </c>
      <c r="F21" s="10">
        <v>0</v>
      </c>
      <c r="G21" s="10">
        <v>0</v>
      </c>
      <c r="H21" s="10">
        <v>0</v>
      </c>
      <c r="I21" s="10">
        <v>0</v>
      </c>
      <c r="J21" s="10">
        <v>0</v>
      </c>
      <c r="K21" s="10">
        <v>18359</v>
      </c>
      <c r="L21" s="10">
        <v>0</v>
      </c>
    </row>
    <row r="22" spans="2:12" ht="28.5" customHeight="1" x14ac:dyDescent="0.3">
      <c r="B22" s="83" t="s">
        <v>106</v>
      </c>
      <c r="C22" s="10">
        <v>0</v>
      </c>
      <c r="D22" s="10">
        <v>1246846</v>
      </c>
      <c r="E22" s="10">
        <v>2159039</v>
      </c>
      <c r="F22" s="10">
        <v>0</v>
      </c>
      <c r="G22" s="10">
        <v>0</v>
      </c>
      <c r="H22" s="10">
        <v>0</v>
      </c>
      <c r="I22" s="10">
        <v>0</v>
      </c>
      <c r="J22" s="10">
        <v>0</v>
      </c>
      <c r="K22" s="10">
        <v>0</v>
      </c>
      <c r="L22" s="10">
        <v>0</v>
      </c>
    </row>
    <row r="23" spans="2:12" ht="28.5" customHeight="1" x14ac:dyDescent="0.3">
      <c r="B23" s="83" t="s">
        <v>107</v>
      </c>
      <c r="C23" s="10">
        <v>0</v>
      </c>
      <c r="D23" s="10">
        <v>436328</v>
      </c>
      <c r="E23" s="10">
        <v>0</v>
      </c>
      <c r="F23" s="10">
        <v>52555</v>
      </c>
      <c r="G23" s="10">
        <v>78309</v>
      </c>
      <c r="H23" s="10">
        <v>0</v>
      </c>
      <c r="I23" s="10">
        <v>0</v>
      </c>
      <c r="J23" s="10">
        <v>0</v>
      </c>
      <c r="K23" s="10">
        <v>10276</v>
      </c>
      <c r="L23" s="10">
        <v>0</v>
      </c>
    </row>
    <row r="24" spans="2:12" ht="28.5" customHeight="1" x14ac:dyDescent="0.3">
      <c r="B24" s="83" t="s">
        <v>108</v>
      </c>
      <c r="C24" s="10">
        <v>0</v>
      </c>
      <c r="D24" s="10">
        <v>0</v>
      </c>
      <c r="E24" s="10">
        <v>0</v>
      </c>
      <c r="F24" s="10">
        <v>0</v>
      </c>
      <c r="G24" s="10">
        <v>63245</v>
      </c>
      <c r="H24" s="10">
        <v>0</v>
      </c>
      <c r="I24" s="10">
        <v>0</v>
      </c>
      <c r="J24" s="10">
        <v>0</v>
      </c>
      <c r="K24" s="10">
        <v>0</v>
      </c>
      <c r="L24" s="10">
        <v>0</v>
      </c>
    </row>
    <row r="25" spans="2:12" ht="28.5" customHeight="1" x14ac:dyDescent="0.3">
      <c r="B25" s="83" t="s">
        <v>109</v>
      </c>
      <c r="C25" s="10">
        <v>0</v>
      </c>
      <c r="D25" s="10">
        <v>0</v>
      </c>
      <c r="E25" s="10">
        <v>0</v>
      </c>
      <c r="F25" s="10">
        <v>0</v>
      </c>
      <c r="G25" s="10">
        <v>0</v>
      </c>
      <c r="H25" s="10">
        <v>0</v>
      </c>
      <c r="I25" s="10">
        <v>0</v>
      </c>
      <c r="J25" s="10">
        <v>0</v>
      </c>
      <c r="K25" s="10">
        <v>0</v>
      </c>
      <c r="L25" s="10">
        <v>0</v>
      </c>
    </row>
    <row r="26" spans="2:12" ht="28.5" customHeight="1" x14ac:dyDescent="0.3">
      <c r="B26" s="83" t="s">
        <v>110</v>
      </c>
      <c r="C26" s="10">
        <v>0</v>
      </c>
      <c r="D26" s="10">
        <v>7662903</v>
      </c>
      <c r="E26" s="10">
        <v>3342052</v>
      </c>
      <c r="F26" s="10">
        <v>105247</v>
      </c>
      <c r="G26" s="10">
        <v>0</v>
      </c>
      <c r="H26" s="10">
        <v>285210</v>
      </c>
      <c r="I26" s="10">
        <v>0</v>
      </c>
      <c r="J26" s="10">
        <v>3046601</v>
      </c>
      <c r="K26" s="10">
        <v>30413</v>
      </c>
      <c r="L26" s="10">
        <v>40323</v>
      </c>
    </row>
    <row r="27" spans="2:12" ht="28.5" customHeight="1" x14ac:dyDescent="0.3">
      <c r="B27" s="83" t="s">
        <v>111</v>
      </c>
      <c r="C27" s="10">
        <v>0</v>
      </c>
      <c r="D27" s="10">
        <v>1005</v>
      </c>
      <c r="E27" s="10">
        <v>4937303</v>
      </c>
      <c r="F27" s="10">
        <v>153</v>
      </c>
      <c r="G27" s="10">
        <v>50205</v>
      </c>
      <c r="H27" s="10">
        <v>0</v>
      </c>
      <c r="I27" s="10">
        <v>0</v>
      </c>
      <c r="J27" s="10">
        <v>69054</v>
      </c>
      <c r="K27" s="10">
        <v>1907807</v>
      </c>
      <c r="L27" s="10">
        <v>94</v>
      </c>
    </row>
    <row r="28" spans="2:12" ht="28.5" customHeight="1" x14ac:dyDescent="0.3">
      <c r="B28" s="83" t="s">
        <v>112</v>
      </c>
      <c r="C28" s="10">
        <v>0</v>
      </c>
      <c r="D28" s="10">
        <v>1223</v>
      </c>
      <c r="E28" s="10">
        <v>0</v>
      </c>
      <c r="F28" s="10">
        <v>0</v>
      </c>
      <c r="G28" s="10">
        <v>0</v>
      </c>
      <c r="H28" s="10">
        <v>0</v>
      </c>
      <c r="I28" s="10">
        <v>0</v>
      </c>
      <c r="J28" s="10">
        <v>0</v>
      </c>
      <c r="K28" s="10">
        <v>0</v>
      </c>
      <c r="L28" s="10">
        <v>0</v>
      </c>
    </row>
    <row r="29" spans="2:12" ht="28.5" customHeight="1" x14ac:dyDescent="0.3">
      <c r="B29" s="83" t="s">
        <v>113</v>
      </c>
      <c r="C29" s="10">
        <v>0</v>
      </c>
      <c r="D29" s="10">
        <v>0</v>
      </c>
      <c r="E29" s="10">
        <v>1091718</v>
      </c>
      <c r="F29" s="10">
        <v>0</v>
      </c>
      <c r="G29" s="10">
        <v>0</v>
      </c>
      <c r="H29" s="10">
        <v>0</v>
      </c>
      <c r="I29" s="10">
        <v>0</v>
      </c>
      <c r="J29" s="10">
        <v>0</v>
      </c>
      <c r="K29" s="10">
        <v>0</v>
      </c>
      <c r="L29" s="10">
        <v>0</v>
      </c>
    </row>
    <row r="30" spans="2:12" ht="28.5" customHeight="1" x14ac:dyDescent="0.3">
      <c r="B30" s="83" t="s">
        <v>114</v>
      </c>
      <c r="C30" s="10">
        <v>8845</v>
      </c>
      <c r="D30" s="10">
        <v>544787</v>
      </c>
      <c r="E30" s="10">
        <v>1007083</v>
      </c>
      <c r="F30" s="10">
        <v>108784</v>
      </c>
      <c r="G30" s="10">
        <v>22828</v>
      </c>
      <c r="H30" s="10">
        <v>0</v>
      </c>
      <c r="I30" s="10">
        <v>0</v>
      </c>
      <c r="J30" s="10">
        <v>1062696</v>
      </c>
      <c r="K30" s="10">
        <v>75839</v>
      </c>
      <c r="L30" s="10">
        <v>4725</v>
      </c>
    </row>
    <row r="31" spans="2:12" ht="28.5" customHeight="1" x14ac:dyDescent="0.3">
      <c r="B31" s="83" t="s">
        <v>115</v>
      </c>
      <c r="C31" s="10">
        <v>0</v>
      </c>
      <c r="D31" s="10">
        <v>607307</v>
      </c>
      <c r="E31" s="10">
        <v>0</v>
      </c>
      <c r="F31" s="10">
        <v>4239</v>
      </c>
      <c r="G31" s="10">
        <v>0</v>
      </c>
      <c r="H31" s="10">
        <v>0</v>
      </c>
      <c r="I31" s="10">
        <v>0</v>
      </c>
      <c r="J31" s="10">
        <v>399731</v>
      </c>
      <c r="K31" s="10">
        <v>85758</v>
      </c>
      <c r="L31" s="10">
        <v>13369</v>
      </c>
    </row>
    <row r="32" spans="2:12" ht="28.5" customHeight="1" x14ac:dyDescent="0.3">
      <c r="B32" s="83" t="s">
        <v>116</v>
      </c>
      <c r="C32" s="10">
        <v>784814</v>
      </c>
      <c r="D32" s="10">
        <v>2980236</v>
      </c>
      <c r="E32" s="10">
        <v>1293991</v>
      </c>
      <c r="F32" s="10">
        <v>70460</v>
      </c>
      <c r="G32" s="10">
        <v>397727</v>
      </c>
      <c r="H32" s="10">
        <v>4924435</v>
      </c>
      <c r="I32" s="10">
        <v>71000</v>
      </c>
      <c r="J32" s="10">
        <v>2118338</v>
      </c>
      <c r="K32" s="10">
        <v>790229</v>
      </c>
      <c r="L32" s="10">
        <v>215267</v>
      </c>
    </row>
    <row r="33" spans="2:12" ht="28.5" customHeight="1" x14ac:dyDescent="0.3">
      <c r="B33" s="83" t="s">
        <v>117</v>
      </c>
      <c r="C33" s="10">
        <v>12429</v>
      </c>
      <c r="D33" s="10">
        <v>85890</v>
      </c>
      <c r="E33" s="10">
        <v>848126</v>
      </c>
      <c r="F33" s="10">
        <v>83035</v>
      </c>
      <c r="G33" s="10">
        <v>5403</v>
      </c>
      <c r="H33" s="10">
        <v>11686</v>
      </c>
      <c r="I33" s="10">
        <v>61104</v>
      </c>
      <c r="J33" s="10">
        <v>265315</v>
      </c>
      <c r="K33" s="10">
        <v>195917</v>
      </c>
      <c r="L33" s="10">
        <v>17604</v>
      </c>
    </row>
    <row r="34" spans="2:12" ht="28.5" customHeight="1" x14ac:dyDescent="0.3">
      <c r="B34" s="83" t="s">
        <v>118</v>
      </c>
      <c r="C34" s="10">
        <v>354550</v>
      </c>
      <c r="D34" s="10">
        <v>1837</v>
      </c>
      <c r="E34" s="10">
        <v>493101</v>
      </c>
      <c r="F34" s="10">
        <v>1392</v>
      </c>
      <c r="G34" s="10">
        <v>56048</v>
      </c>
      <c r="H34" s="10">
        <v>368668</v>
      </c>
      <c r="I34" s="10">
        <v>141830</v>
      </c>
      <c r="J34" s="10">
        <v>182411</v>
      </c>
      <c r="K34" s="10">
        <v>103807</v>
      </c>
      <c r="L34" s="10">
        <v>42774</v>
      </c>
    </row>
    <row r="35" spans="2:12" ht="28.5" customHeight="1" x14ac:dyDescent="0.3">
      <c r="B35" s="83" t="s">
        <v>119</v>
      </c>
      <c r="C35" s="10">
        <v>0</v>
      </c>
      <c r="D35" s="10">
        <v>137308</v>
      </c>
      <c r="E35" s="10">
        <v>549780</v>
      </c>
      <c r="F35" s="10">
        <v>304820</v>
      </c>
      <c r="G35" s="10">
        <v>0</v>
      </c>
      <c r="H35" s="10">
        <v>0</v>
      </c>
      <c r="I35" s="10">
        <v>238573</v>
      </c>
      <c r="J35" s="10">
        <v>178212</v>
      </c>
      <c r="K35" s="10">
        <v>544101</v>
      </c>
      <c r="L35" s="10">
        <v>0</v>
      </c>
    </row>
    <row r="36" spans="2:12" ht="28.5" customHeight="1" x14ac:dyDescent="0.3">
      <c r="B36" s="83" t="s">
        <v>120</v>
      </c>
      <c r="C36" s="10">
        <v>230101</v>
      </c>
      <c r="D36" s="10">
        <v>920477</v>
      </c>
      <c r="E36" s="10">
        <v>737265</v>
      </c>
      <c r="F36" s="10">
        <v>0</v>
      </c>
      <c r="G36" s="10">
        <v>68677</v>
      </c>
      <c r="H36" s="10">
        <v>0</v>
      </c>
      <c r="I36" s="10">
        <v>0</v>
      </c>
      <c r="J36" s="10">
        <v>77372</v>
      </c>
      <c r="K36" s="10">
        <v>183029</v>
      </c>
      <c r="L36" s="10">
        <v>86400</v>
      </c>
    </row>
    <row r="37" spans="2:12" ht="28.5" customHeight="1" x14ac:dyDescent="0.3">
      <c r="B37" s="83" t="s">
        <v>121</v>
      </c>
      <c r="C37" s="10">
        <v>0</v>
      </c>
      <c r="D37" s="10">
        <v>6356</v>
      </c>
      <c r="E37" s="10">
        <v>27681</v>
      </c>
      <c r="F37" s="10">
        <v>14916</v>
      </c>
      <c r="G37" s="10">
        <v>5262</v>
      </c>
      <c r="H37" s="10">
        <v>184614</v>
      </c>
      <c r="I37" s="10">
        <v>40588</v>
      </c>
      <c r="J37" s="10">
        <v>159444</v>
      </c>
      <c r="K37" s="10">
        <v>8027</v>
      </c>
      <c r="L37" s="10">
        <v>2033</v>
      </c>
    </row>
    <row r="38" spans="2:12" ht="28.5" customHeight="1" thickBot="1" x14ac:dyDescent="0.35">
      <c r="B38" s="84" t="s">
        <v>122</v>
      </c>
      <c r="C38" s="141">
        <v>2144783</v>
      </c>
      <c r="D38" s="141">
        <v>103730194</v>
      </c>
      <c r="E38" s="141">
        <v>92374057</v>
      </c>
      <c r="F38" s="141">
        <v>45839456</v>
      </c>
      <c r="G38" s="141">
        <v>2203741</v>
      </c>
      <c r="H38" s="141">
        <v>12070181</v>
      </c>
      <c r="I38" s="141">
        <v>940461</v>
      </c>
      <c r="J38" s="141">
        <v>24539346</v>
      </c>
      <c r="K38" s="141">
        <v>15647567</v>
      </c>
      <c r="L38" s="141">
        <v>2119617</v>
      </c>
    </row>
    <row r="39" spans="2:12" ht="18.75" customHeight="1" thickTop="1" x14ac:dyDescent="0.3">
      <c r="B39" s="296" t="s">
        <v>50</v>
      </c>
      <c r="C39" s="296"/>
      <c r="D39" s="296"/>
      <c r="E39" s="296"/>
      <c r="F39" s="296"/>
      <c r="G39" s="296"/>
      <c r="H39" s="296"/>
      <c r="I39" s="296"/>
      <c r="J39" s="300" t="s">
        <v>132</v>
      </c>
      <c r="K39" s="300"/>
      <c r="L39" s="300"/>
    </row>
    <row r="40" spans="2:12" ht="18.75" customHeight="1" x14ac:dyDescent="0.3"/>
  </sheetData>
  <sheetProtection algorithmName="SHA-512" hashValue="J+gqazdDm/ZFgvPXMVGSyeeAQ1I/TzJPz64Yp0CeEhuusrYxoqPfYbZzh/P0PQ9VqM5dpIbYnAmxNE9TYO/bXQ==" saltValue="mU0DuJqQ5YIlipcWm04Jtg==" spinCount="100000" sheet="1" objects="1" scenarios="1"/>
  <mergeCells count="4">
    <mergeCell ref="B2:K2"/>
    <mergeCell ref="B39:I39"/>
    <mergeCell ref="B3:L3"/>
    <mergeCell ref="J39:L39"/>
  </mergeCells>
  <pageMargins left="0.7" right="0.7" top="0.75" bottom="0.75" header="0.3" footer="0.3"/>
  <pageSetup paperSize="9" scale="4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tabColor rgb="FF92D050"/>
    <pageSetUpPr fitToPage="1"/>
  </sheetPr>
  <dimension ref="A2:X48"/>
  <sheetViews>
    <sheetView showGridLines="0" topLeftCell="D34" zoomScale="80" zoomScaleNormal="80" zoomScaleSheetLayoutView="55" workbookViewId="0">
      <selection activeCell="H43" sqref="H43"/>
    </sheetView>
  </sheetViews>
  <sheetFormatPr defaultColWidth="9.453125" defaultRowHeight="19.5" customHeight="1" x14ac:dyDescent="0.35"/>
  <cols>
    <col min="1" max="1" width="12.453125" style="4" customWidth="1"/>
    <col min="2" max="2" width="45.54296875" style="4" customWidth="1"/>
    <col min="3" max="3" width="26.81640625" style="177" customWidth="1"/>
    <col min="4" max="7" width="22.54296875" style="4" customWidth="1"/>
    <col min="8" max="8" width="21.453125" style="4" customWidth="1"/>
    <col min="9" max="10" width="22.54296875" style="4" customWidth="1"/>
    <col min="11" max="11" width="17.54296875" style="4" bestFit="1" customWidth="1"/>
    <col min="12" max="12" width="36.453125" style="156" hidden="1" customWidth="1"/>
    <col min="13" max="13" width="17.54296875" style="91" hidden="1" customWidth="1"/>
    <col min="14" max="14" width="16.453125" style="91" hidden="1" customWidth="1"/>
    <col min="15" max="15" width="17.54296875" style="91" hidden="1" customWidth="1"/>
    <col min="16" max="16" width="16.453125" style="91" hidden="1" customWidth="1"/>
    <col min="17" max="17" width="17.54296875" style="91" hidden="1" customWidth="1"/>
    <col min="18" max="18" width="16.453125" style="91" hidden="1" customWidth="1"/>
    <col min="19" max="19" width="17.54296875" style="91" hidden="1" customWidth="1"/>
    <col min="20" max="20" width="8.54296875" style="8" hidden="1" customWidth="1"/>
    <col min="21" max="21" width="7.54296875" style="4" hidden="1" customWidth="1"/>
    <col min="22" max="22" width="16.453125" style="4" hidden="1" customWidth="1"/>
    <col min="23" max="23" width="17.54296875" style="4" hidden="1" customWidth="1"/>
    <col min="24" max="24" width="23.54296875" style="4" customWidth="1"/>
    <col min="25" max="34" width="9.453125" style="4" customWidth="1"/>
    <col min="35" max="35" width="9" style="4" customWidth="1"/>
    <col min="36" max="36" width="6.54296875" style="4" customWidth="1"/>
    <col min="37" max="37" width="4.453125" style="4" customWidth="1"/>
    <col min="38" max="38" width="7" style="4" customWidth="1"/>
    <col min="39" max="39" width="5" style="4" customWidth="1"/>
    <col min="40" max="40" width="6.453125" style="4" customWidth="1"/>
    <col min="41" max="41" width="3.453125" style="4" customWidth="1"/>
    <col min="42" max="42" width="12.54296875" style="4" customWidth="1"/>
    <col min="43" max="43" width="8" style="4" customWidth="1"/>
    <col min="44" max="45" width="8.54296875" style="4" customWidth="1"/>
    <col min="46" max="46" width="10.54296875" style="4" customWidth="1"/>
    <col min="47" max="47" width="15.453125" style="4" customWidth="1"/>
    <col min="48" max="48" width="12" style="4" customWidth="1"/>
    <col min="49" max="49" width="13.54296875" style="4" customWidth="1"/>
    <col min="50" max="50" width="11.453125" style="4" customWidth="1"/>
    <col min="51" max="16384" width="9.453125" style="4"/>
  </cols>
  <sheetData>
    <row r="2" spans="1:24" ht="31.5" customHeight="1" x14ac:dyDescent="0.35"/>
    <row r="3" spans="1:24" ht="23.25" customHeight="1" x14ac:dyDescent="0.35">
      <c r="A3" s="71"/>
      <c r="B3" s="87" t="s">
        <v>123</v>
      </c>
      <c r="C3" s="178"/>
      <c r="D3" s="87"/>
      <c r="E3" s="87"/>
      <c r="F3" s="87"/>
      <c r="G3" s="87"/>
      <c r="H3" s="87"/>
      <c r="I3" s="87"/>
      <c r="J3" s="87"/>
      <c r="K3" s="87"/>
    </row>
    <row r="4" spans="1:24" ht="29.25" customHeight="1" x14ac:dyDescent="0.35">
      <c r="B4" s="293" t="s">
        <v>316</v>
      </c>
      <c r="C4" s="294"/>
      <c r="D4" s="294"/>
      <c r="E4" s="294"/>
      <c r="F4" s="294"/>
      <c r="G4" s="294"/>
      <c r="H4" s="294"/>
      <c r="I4" s="294"/>
      <c r="J4" s="294"/>
      <c r="K4" s="295"/>
      <c r="M4" s="301" t="s">
        <v>156</v>
      </c>
      <c r="N4" s="301"/>
      <c r="O4" s="301" t="s">
        <v>157</v>
      </c>
      <c r="P4" s="301"/>
      <c r="Q4" s="301" t="s">
        <v>158</v>
      </c>
      <c r="R4" s="301"/>
      <c r="S4" s="301"/>
      <c r="T4" s="182"/>
      <c r="U4" s="182"/>
      <c r="V4" s="183" t="s">
        <v>186</v>
      </c>
      <c r="W4" s="183" t="s">
        <v>159</v>
      </c>
    </row>
    <row r="5" spans="1:24" s="70" customFormat="1" ht="42.75" customHeight="1" x14ac:dyDescent="0.35">
      <c r="B5" s="207" t="s">
        <v>0</v>
      </c>
      <c r="C5" s="208" t="s">
        <v>127</v>
      </c>
      <c r="D5" s="73" t="s">
        <v>128</v>
      </c>
      <c r="E5" s="73" t="s">
        <v>134</v>
      </c>
      <c r="F5" s="73" t="s">
        <v>85</v>
      </c>
      <c r="G5" s="73" t="s">
        <v>149</v>
      </c>
      <c r="H5" s="73" t="s">
        <v>40</v>
      </c>
      <c r="I5" s="73" t="s">
        <v>129</v>
      </c>
      <c r="J5" s="73" t="s">
        <v>63</v>
      </c>
      <c r="K5" s="124" t="s">
        <v>130</v>
      </c>
      <c r="L5" s="156"/>
      <c r="M5" s="92" t="s">
        <v>159</v>
      </c>
      <c r="N5" s="92" t="s">
        <v>160</v>
      </c>
      <c r="O5" s="92" t="s">
        <v>159</v>
      </c>
      <c r="P5" s="92" t="s">
        <v>160</v>
      </c>
      <c r="Q5" s="92" t="s">
        <v>159</v>
      </c>
      <c r="R5" s="92" t="s">
        <v>160</v>
      </c>
      <c r="S5" s="92" t="s">
        <v>83</v>
      </c>
      <c r="T5" s="93"/>
      <c r="V5" s="92" t="s">
        <v>160</v>
      </c>
      <c r="W5" s="92" t="s">
        <v>159</v>
      </c>
    </row>
    <row r="6" spans="1:24" ht="30.75" customHeight="1" x14ac:dyDescent="0.35">
      <c r="B6" s="74" t="s">
        <v>89</v>
      </c>
      <c r="C6" s="10">
        <v>2174871</v>
      </c>
      <c r="D6" s="10">
        <v>400000</v>
      </c>
      <c r="E6" s="10">
        <v>414685</v>
      </c>
      <c r="F6" s="10">
        <v>150000</v>
      </c>
      <c r="G6" s="10">
        <v>843138</v>
      </c>
      <c r="H6" s="10">
        <v>500000</v>
      </c>
      <c r="I6" s="10">
        <v>154976</v>
      </c>
      <c r="J6" s="10">
        <v>1585456</v>
      </c>
      <c r="K6" s="10">
        <v>15010692</v>
      </c>
      <c r="L6" s="184" t="str">
        <f t="shared" ref="L6:L16" si="0">B6</f>
        <v>Share Capital</v>
      </c>
      <c r="M6" s="91">
        <f>K6-N6</f>
        <v>13510692</v>
      </c>
      <c r="N6" s="91">
        <f>SUM('APPENDIX 20 ii'!H5,'APPENDIX 20 i'!H5,'APPENDIX 20 i'!J5)</f>
        <v>1500000</v>
      </c>
      <c r="O6" s="91">
        <f>'APPENDIX  21 iv'!P6</f>
        <v>31784013</v>
      </c>
      <c r="P6" s="91">
        <f>'APPENDIX  21 iv'!O6</f>
        <v>10602041</v>
      </c>
      <c r="Q6" s="91">
        <f>M6+O6</f>
        <v>45294705</v>
      </c>
      <c r="R6" s="91">
        <f>N6+P6</f>
        <v>12102041</v>
      </c>
      <c r="S6" s="91">
        <f>Q6+R6</f>
        <v>57396746</v>
      </c>
      <c r="V6" s="91">
        <f>'APPENDIX 20 ii'!H5+'APPENDIX 20 i'!H5+'APPENDIX 20 i'!J5</f>
        <v>1500000</v>
      </c>
      <c r="W6" s="91">
        <f>K6-V6</f>
        <v>13510692</v>
      </c>
      <c r="X6" s="70"/>
    </row>
    <row r="7" spans="1:24" ht="30.75" customHeight="1" x14ac:dyDescent="0.35">
      <c r="B7" s="74" t="s">
        <v>90</v>
      </c>
      <c r="C7" s="10">
        <v>1884957</v>
      </c>
      <c r="D7" s="10">
        <v>0</v>
      </c>
      <c r="E7" s="10">
        <v>2676286</v>
      </c>
      <c r="F7" s="10">
        <v>0</v>
      </c>
      <c r="G7" s="10">
        <v>30260</v>
      </c>
      <c r="H7" s="10">
        <v>0</v>
      </c>
      <c r="I7" s="10">
        <v>0</v>
      </c>
      <c r="J7" s="10">
        <v>0</v>
      </c>
      <c r="K7" s="10">
        <v>5082570</v>
      </c>
      <c r="L7" s="184" t="str">
        <f t="shared" si="0"/>
        <v xml:space="preserve">Share Premium_x000D_
</v>
      </c>
      <c r="M7" s="91">
        <f t="shared" ref="M7:M39" si="1">K7-N7</f>
        <v>5082570</v>
      </c>
      <c r="N7" s="91">
        <f>SUM('APPENDIX 20 ii'!H6,'APPENDIX 20 i'!H6,'APPENDIX 20 i'!J6)</f>
        <v>0</v>
      </c>
      <c r="O7" s="91">
        <f>'APPENDIX  21 iv'!P7</f>
        <v>3352973</v>
      </c>
      <c r="P7" s="91">
        <f>'APPENDIX  21 iv'!O7</f>
        <v>10871</v>
      </c>
      <c r="Q7" s="91">
        <f t="shared" ref="Q7:Q39" si="2">M7+O7</f>
        <v>8435543</v>
      </c>
      <c r="R7" s="91">
        <f t="shared" ref="R7:R39" si="3">N7+P7</f>
        <v>10871</v>
      </c>
      <c r="S7" s="91">
        <f t="shared" ref="S7:S39" si="4">Q7+R7</f>
        <v>8446414</v>
      </c>
      <c r="V7" s="91">
        <f>'APPENDIX 20 ii'!H6+'APPENDIX 20 i'!H6+'APPENDIX 20 i'!J6</f>
        <v>0</v>
      </c>
      <c r="W7" s="91">
        <f t="shared" ref="W7:W39" si="5">K7-V7</f>
        <v>5082570</v>
      </c>
      <c r="X7" s="70"/>
    </row>
    <row r="8" spans="1:24" ht="30.75" customHeight="1" x14ac:dyDescent="0.35">
      <c r="B8" s="74" t="s">
        <v>91</v>
      </c>
      <c r="C8" s="10">
        <v>0</v>
      </c>
      <c r="D8" s="10">
        <v>0</v>
      </c>
      <c r="E8" s="10">
        <v>0</v>
      </c>
      <c r="F8" s="10">
        <v>0</v>
      </c>
      <c r="G8" s="10">
        <v>0</v>
      </c>
      <c r="H8" s="10">
        <v>0</v>
      </c>
      <c r="I8" s="10">
        <v>0</v>
      </c>
      <c r="J8" s="10">
        <v>27534</v>
      </c>
      <c r="K8" s="10">
        <v>715745</v>
      </c>
      <c r="L8" s="184" t="str">
        <f t="shared" si="0"/>
        <v>Revaluation Reserves</v>
      </c>
      <c r="M8" s="91">
        <f t="shared" si="1"/>
        <v>715670</v>
      </c>
      <c r="N8" s="91">
        <f>SUM('APPENDIX 20 ii'!H7,'APPENDIX 20 i'!H7,'APPENDIX 20 i'!J7)</f>
        <v>75</v>
      </c>
      <c r="O8" s="91">
        <f>'APPENDIX  21 iv'!P8</f>
        <v>2599969</v>
      </c>
      <c r="P8" s="91">
        <f>'APPENDIX  21 iv'!O8</f>
        <v>284011</v>
      </c>
      <c r="Q8" s="91">
        <f t="shared" si="2"/>
        <v>3315639</v>
      </c>
      <c r="R8" s="91">
        <f t="shared" si="3"/>
        <v>284086</v>
      </c>
      <c r="S8" s="91">
        <f t="shared" si="4"/>
        <v>3599725</v>
      </c>
      <c r="V8" s="91">
        <f>'APPENDIX 20 ii'!H7+'APPENDIX 20 i'!H7+'APPENDIX 20 i'!J7</f>
        <v>75</v>
      </c>
      <c r="W8" s="91">
        <f t="shared" si="5"/>
        <v>715670</v>
      </c>
      <c r="X8" s="70"/>
    </row>
    <row r="9" spans="1:24" ht="30.75" customHeight="1" x14ac:dyDescent="0.35">
      <c r="B9" s="74" t="s">
        <v>92</v>
      </c>
      <c r="C9" s="10">
        <v>0</v>
      </c>
      <c r="D9" s="10">
        <v>327059</v>
      </c>
      <c r="E9" s="10">
        <v>0</v>
      </c>
      <c r="F9" s="10">
        <v>0</v>
      </c>
      <c r="G9" s="10">
        <v>1323582</v>
      </c>
      <c r="H9" s="10">
        <v>6000</v>
      </c>
      <c r="I9" s="10">
        <v>16092</v>
      </c>
      <c r="J9" s="10">
        <v>0</v>
      </c>
      <c r="K9" s="10">
        <v>27132250</v>
      </c>
      <c r="L9" s="184" t="str">
        <f t="shared" si="0"/>
        <v>Statutory Reserves</v>
      </c>
      <c r="M9" s="91">
        <f t="shared" si="1"/>
        <v>20798165</v>
      </c>
      <c r="N9" s="91">
        <f>SUM('APPENDIX 20 ii'!H8,'APPENDIX 20 i'!H8,'APPENDIX 20 i'!J8)</f>
        <v>6334085</v>
      </c>
      <c r="O9" s="91">
        <f>'APPENDIX  21 iv'!P9</f>
        <v>2750</v>
      </c>
      <c r="P9" s="91">
        <f>'APPENDIX  21 iv'!O9</f>
        <v>0</v>
      </c>
      <c r="Q9" s="91">
        <f t="shared" si="2"/>
        <v>20800915</v>
      </c>
      <c r="R9" s="91">
        <f t="shared" si="3"/>
        <v>6334085</v>
      </c>
      <c r="S9" s="91">
        <f t="shared" si="4"/>
        <v>27135000</v>
      </c>
      <c r="V9" s="91">
        <f>'APPENDIX 20 ii'!H8+'APPENDIX 20 i'!H8+'APPENDIX 20 i'!J8</f>
        <v>6334085</v>
      </c>
      <c r="W9" s="91">
        <f t="shared" si="5"/>
        <v>20798165</v>
      </c>
      <c r="X9" s="70"/>
    </row>
    <row r="10" spans="1:24" ht="30.75" customHeight="1" x14ac:dyDescent="0.35">
      <c r="B10" s="74" t="s">
        <v>93</v>
      </c>
      <c r="C10" s="10">
        <v>-2420296</v>
      </c>
      <c r="D10" s="10">
        <v>222791</v>
      </c>
      <c r="E10" s="10">
        <v>-2227946</v>
      </c>
      <c r="F10" s="10">
        <v>0</v>
      </c>
      <c r="G10" s="10">
        <v>867469</v>
      </c>
      <c r="H10" s="10">
        <v>0</v>
      </c>
      <c r="I10" s="10">
        <v>-4743</v>
      </c>
      <c r="J10" s="10">
        <v>-103824</v>
      </c>
      <c r="K10" s="10">
        <v>2989246</v>
      </c>
      <c r="L10" s="184" t="str">
        <f t="shared" si="0"/>
        <v>Retained Earnings</v>
      </c>
      <c r="M10" s="91">
        <f t="shared" si="1"/>
        <v>2989246</v>
      </c>
      <c r="N10" s="91">
        <f>SUM('APPENDIX 20 ii'!H9,'APPENDIX 20 i'!H9,'APPENDIX 20 i'!J9)</f>
        <v>0</v>
      </c>
      <c r="O10" s="91">
        <f>'APPENDIX  21 iv'!P10</f>
        <v>32346771</v>
      </c>
      <c r="P10" s="91">
        <f>'APPENDIX  21 iv'!O10</f>
        <v>24613030</v>
      </c>
      <c r="Q10" s="91">
        <f t="shared" si="2"/>
        <v>35336017</v>
      </c>
      <c r="R10" s="91">
        <f t="shared" si="3"/>
        <v>24613030</v>
      </c>
      <c r="S10" s="91">
        <f t="shared" si="4"/>
        <v>59949047</v>
      </c>
      <c r="V10" s="91">
        <f>'APPENDIX 20 ii'!H9+'APPENDIX 20 i'!H9+'APPENDIX 20 i'!J9</f>
        <v>0</v>
      </c>
      <c r="W10" s="91">
        <f t="shared" si="5"/>
        <v>2989246</v>
      </c>
      <c r="X10" s="70"/>
    </row>
    <row r="11" spans="1:24" ht="30.75" customHeight="1" x14ac:dyDescent="0.35">
      <c r="B11" s="74" t="s">
        <v>94</v>
      </c>
      <c r="C11" s="10">
        <v>0</v>
      </c>
      <c r="D11" s="10">
        <v>0</v>
      </c>
      <c r="E11" s="10">
        <v>0</v>
      </c>
      <c r="F11" s="10">
        <v>3474</v>
      </c>
      <c r="G11" s="10">
        <v>0</v>
      </c>
      <c r="H11" s="10">
        <v>-291855</v>
      </c>
      <c r="I11" s="10">
        <v>1114</v>
      </c>
      <c r="J11" s="10">
        <v>0</v>
      </c>
      <c r="K11" s="10">
        <v>10303032</v>
      </c>
      <c r="L11" s="184" t="str">
        <f t="shared" si="0"/>
        <v>Other Reserves</v>
      </c>
      <c r="M11" s="91">
        <f t="shared" si="1"/>
        <v>9495629</v>
      </c>
      <c r="N11" s="91">
        <f>SUM('APPENDIX 20 ii'!H10,'APPENDIX 20 i'!H10,'APPENDIX 20 i'!J10)</f>
        <v>807403</v>
      </c>
      <c r="O11" s="91">
        <f>'APPENDIX  21 iv'!P11</f>
        <v>2462112</v>
      </c>
      <c r="P11" s="91">
        <f>'APPENDIX  21 iv'!O11</f>
        <v>-137735</v>
      </c>
      <c r="Q11" s="91">
        <f t="shared" si="2"/>
        <v>11957741</v>
      </c>
      <c r="R11" s="91">
        <f t="shared" si="3"/>
        <v>669668</v>
      </c>
      <c r="S11" s="91">
        <f t="shared" si="4"/>
        <v>12627409</v>
      </c>
      <c r="V11" s="91">
        <f>'APPENDIX 20 ii'!H10+'APPENDIX 20 i'!H10+'APPENDIX 20 i'!J10</f>
        <v>807403</v>
      </c>
      <c r="W11" s="91">
        <f t="shared" si="5"/>
        <v>9495629</v>
      </c>
      <c r="X11" s="70"/>
    </row>
    <row r="12" spans="1:24" ht="30.75" customHeight="1" x14ac:dyDescent="0.35">
      <c r="B12" s="75" t="s">
        <v>95</v>
      </c>
      <c r="C12" s="139">
        <v>1639531</v>
      </c>
      <c r="D12" s="139">
        <v>949850</v>
      </c>
      <c r="E12" s="139">
        <v>863025</v>
      </c>
      <c r="F12" s="139">
        <v>153474</v>
      </c>
      <c r="G12" s="139">
        <v>3064449</v>
      </c>
      <c r="H12" s="139">
        <v>214145</v>
      </c>
      <c r="I12" s="139">
        <v>167438</v>
      </c>
      <c r="J12" s="139">
        <v>1509166</v>
      </c>
      <c r="K12" s="139">
        <v>61233535</v>
      </c>
      <c r="L12" s="184" t="str">
        <f t="shared" si="0"/>
        <v xml:space="preserve">Total Equity_x000D_
</v>
      </c>
      <c r="M12" s="91">
        <f t="shared" si="1"/>
        <v>52591971</v>
      </c>
      <c r="N12" s="91">
        <f>SUM('APPENDIX 20 ii'!H11,'APPENDIX 20 i'!H11,'APPENDIX 20 i'!J11)</f>
        <v>8641564</v>
      </c>
      <c r="O12" s="91">
        <f>'APPENDIX  21 iv'!P12</f>
        <v>72548589</v>
      </c>
      <c r="P12" s="91">
        <f>'APPENDIX  21 iv'!O12</f>
        <v>35372217</v>
      </c>
      <c r="Q12" s="91">
        <f t="shared" si="2"/>
        <v>125140560</v>
      </c>
      <c r="R12" s="91">
        <f t="shared" si="3"/>
        <v>44013781</v>
      </c>
      <c r="S12" s="91">
        <f t="shared" si="4"/>
        <v>169154341</v>
      </c>
      <c r="V12" s="91">
        <f>'APPENDIX 20 ii'!H11+'APPENDIX 20 i'!H11+'APPENDIX 20 i'!J11</f>
        <v>8641564</v>
      </c>
      <c r="W12" s="91">
        <f t="shared" si="5"/>
        <v>52591971</v>
      </c>
      <c r="X12" s="70"/>
    </row>
    <row r="13" spans="1:24" ht="30.75" customHeight="1" x14ac:dyDescent="0.35">
      <c r="B13" s="74" t="s">
        <v>96</v>
      </c>
      <c r="C13" s="10">
        <v>319481</v>
      </c>
      <c r="D13" s="10">
        <v>847925</v>
      </c>
      <c r="E13" s="10">
        <v>13991</v>
      </c>
      <c r="F13" s="10">
        <v>10150</v>
      </c>
      <c r="G13" s="10">
        <v>0</v>
      </c>
      <c r="H13" s="10">
        <v>104269</v>
      </c>
      <c r="I13" s="10">
        <v>177868</v>
      </c>
      <c r="J13" s="10">
        <v>590492</v>
      </c>
      <c r="K13" s="10">
        <v>6620657</v>
      </c>
      <c r="L13" s="184" t="str">
        <f t="shared" si="0"/>
        <v>Underwriting Provisions</v>
      </c>
      <c r="M13" s="91">
        <f t="shared" si="1"/>
        <v>6157281</v>
      </c>
      <c r="N13" s="91">
        <f>SUM('APPENDIX 20 ii'!H12,'APPENDIX 20 i'!H12,'APPENDIX 20 i'!J12)</f>
        <v>463376</v>
      </c>
      <c r="O13" s="91">
        <f>'APPENDIX  21 iv'!P13</f>
        <v>93252974</v>
      </c>
      <c r="P13" s="91">
        <f>'APPENDIX  21 iv'!O13</f>
        <v>15888840</v>
      </c>
      <c r="Q13" s="91">
        <f t="shared" si="2"/>
        <v>99410255</v>
      </c>
      <c r="R13" s="91">
        <f t="shared" si="3"/>
        <v>16352216</v>
      </c>
      <c r="S13" s="91">
        <f t="shared" si="4"/>
        <v>115762471</v>
      </c>
      <c r="V13" s="91">
        <f>'APPENDIX 20 ii'!H12+'APPENDIX 20 i'!H12+'APPENDIX 20 i'!J12</f>
        <v>463376</v>
      </c>
      <c r="W13" s="91">
        <f t="shared" si="5"/>
        <v>6157281</v>
      </c>
      <c r="X13" s="70"/>
    </row>
    <row r="14" spans="1:24" ht="30.75" customHeight="1" x14ac:dyDescent="0.35">
      <c r="B14" s="76" t="s">
        <v>97</v>
      </c>
      <c r="C14" s="10">
        <v>10870817</v>
      </c>
      <c r="D14" s="10">
        <v>3795133</v>
      </c>
      <c r="E14" s="10">
        <v>859993</v>
      </c>
      <c r="F14" s="10">
        <v>293036</v>
      </c>
      <c r="G14" s="10">
        <v>20768649</v>
      </c>
      <c r="H14" s="10">
        <v>2974847</v>
      </c>
      <c r="I14" s="10">
        <v>331214</v>
      </c>
      <c r="J14" s="10">
        <v>9654325</v>
      </c>
      <c r="K14" s="10">
        <v>419482544</v>
      </c>
      <c r="L14" s="184" t="str">
        <f t="shared" si="0"/>
        <v>Actuarial Contract Liabilities</v>
      </c>
      <c r="M14" s="91">
        <f t="shared" si="1"/>
        <v>416558930</v>
      </c>
      <c r="N14" s="91">
        <f>SUM('APPENDIX 20 ii'!H13,'APPENDIX 20 i'!H13,'APPENDIX 20 i'!J13)</f>
        <v>2923614</v>
      </c>
      <c r="O14" s="91">
        <f>'APPENDIX  21 iv'!P14</f>
        <v>0</v>
      </c>
      <c r="P14" s="91">
        <f>'APPENDIX  21 iv'!O14</f>
        <v>0</v>
      </c>
      <c r="Q14" s="91">
        <f t="shared" si="2"/>
        <v>416558930</v>
      </c>
      <c r="R14" s="91">
        <f t="shared" si="3"/>
        <v>2923614</v>
      </c>
      <c r="S14" s="91">
        <f t="shared" si="4"/>
        <v>419482544</v>
      </c>
      <c r="V14" s="91">
        <f>'APPENDIX 20 ii'!H13+'APPENDIX 20 i'!H13+'APPENDIX 20 i'!J13</f>
        <v>2923614</v>
      </c>
      <c r="W14" s="91">
        <f t="shared" si="5"/>
        <v>416558930</v>
      </c>
      <c r="X14" s="70"/>
    </row>
    <row r="15" spans="1:24" ht="30.75" customHeight="1" x14ac:dyDescent="0.35">
      <c r="B15" s="76" t="s">
        <v>98</v>
      </c>
      <c r="C15" s="10">
        <v>0</v>
      </c>
      <c r="D15" s="10">
        <v>168154</v>
      </c>
      <c r="E15" s="10">
        <v>0</v>
      </c>
      <c r="F15" s="10">
        <v>0</v>
      </c>
      <c r="G15" s="10">
        <v>567250</v>
      </c>
      <c r="H15" s="10">
        <v>0</v>
      </c>
      <c r="I15" s="10">
        <v>0</v>
      </c>
      <c r="J15" s="10">
        <v>183825</v>
      </c>
      <c r="K15" s="10">
        <v>9485832</v>
      </c>
      <c r="L15" s="184" t="str">
        <f t="shared" si="0"/>
        <v>LongTerm Liabilities</v>
      </c>
      <c r="M15" s="91">
        <f t="shared" si="1"/>
        <v>9150339</v>
      </c>
      <c r="N15" s="91">
        <f>SUM('APPENDIX 20 ii'!H14,'APPENDIX 20 i'!H14,'APPENDIX 20 i'!J14)</f>
        <v>335493</v>
      </c>
      <c r="O15" s="91">
        <f>'APPENDIX  21 iv'!P15</f>
        <v>2246898</v>
      </c>
      <c r="P15" s="91">
        <f>'APPENDIX  21 iv'!O15</f>
        <v>118038</v>
      </c>
      <c r="Q15" s="91">
        <f t="shared" si="2"/>
        <v>11397237</v>
      </c>
      <c r="R15" s="91">
        <f t="shared" si="3"/>
        <v>453531</v>
      </c>
      <c r="S15" s="91">
        <f t="shared" si="4"/>
        <v>11850768</v>
      </c>
      <c r="V15" s="91">
        <f>'APPENDIX 20 ii'!H14+'APPENDIX 20 i'!H14+'APPENDIX 20 i'!J14</f>
        <v>335493</v>
      </c>
      <c r="W15" s="91">
        <f t="shared" si="5"/>
        <v>9150339</v>
      </c>
      <c r="X15" s="70"/>
    </row>
    <row r="16" spans="1:24" ht="30.75" customHeight="1" x14ac:dyDescent="0.35">
      <c r="B16" s="76" t="s">
        <v>99</v>
      </c>
      <c r="C16" s="10">
        <v>1196461</v>
      </c>
      <c r="D16" s="10">
        <v>683665</v>
      </c>
      <c r="E16" s="10">
        <v>217686</v>
      </c>
      <c r="F16" s="10">
        <v>41010</v>
      </c>
      <c r="G16" s="10">
        <v>1803451</v>
      </c>
      <c r="H16" s="10">
        <v>0</v>
      </c>
      <c r="I16" s="10">
        <v>79297</v>
      </c>
      <c r="J16" s="10">
        <v>847490</v>
      </c>
      <c r="K16" s="10">
        <v>17384694</v>
      </c>
      <c r="L16" s="184" t="str">
        <f t="shared" si="0"/>
        <v>Current Liabilities</v>
      </c>
      <c r="M16" s="91">
        <f t="shared" si="1"/>
        <v>14673046</v>
      </c>
      <c r="N16" s="91">
        <f>SUM('APPENDIX 20 ii'!H15,'APPENDIX 20 i'!H15,'APPENDIX 20 i'!J15)</f>
        <v>2711648</v>
      </c>
      <c r="O16" s="91">
        <f>'APPENDIX  21 iv'!P16</f>
        <v>25477613</v>
      </c>
      <c r="P16" s="91">
        <f>'APPENDIX  21 iv'!O16</f>
        <v>2228149</v>
      </c>
      <c r="Q16" s="91">
        <f t="shared" si="2"/>
        <v>40150659</v>
      </c>
      <c r="R16" s="91">
        <f t="shared" si="3"/>
        <v>4939797</v>
      </c>
      <c r="S16" s="91">
        <f t="shared" si="4"/>
        <v>45090456</v>
      </c>
      <c r="V16" s="91">
        <f>'APPENDIX 20 ii'!H15+'APPENDIX 20 i'!H15+'APPENDIX 20 i'!J15</f>
        <v>2711648</v>
      </c>
      <c r="W16" s="91">
        <f t="shared" si="5"/>
        <v>14673046</v>
      </c>
      <c r="X16" s="70"/>
    </row>
    <row r="17" spans="2:24" ht="30.75" customHeight="1" x14ac:dyDescent="0.35">
      <c r="B17" s="212" t="s">
        <v>100</v>
      </c>
      <c r="C17" s="215">
        <v>14026290</v>
      </c>
      <c r="D17" s="215">
        <v>6444727</v>
      </c>
      <c r="E17" s="215">
        <v>1954695</v>
      </c>
      <c r="F17" s="215">
        <v>497671</v>
      </c>
      <c r="G17" s="215">
        <v>26203798</v>
      </c>
      <c r="H17" s="215">
        <v>3293260</v>
      </c>
      <c r="I17" s="215">
        <v>755816</v>
      </c>
      <c r="J17" s="215">
        <v>12785299</v>
      </c>
      <c r="K17" s="215">
        <v>514207261</v>
      </c>
      <c r="L17" s="184"/>
      <c r="M17" s="91">
        <f t="shared" si="1"/>
        <v>499131567</v>
      </c>
      <c r="N17" s="91">
        <f>SUM('APPENDIX 20 ii'!H16,'APPENDIX 20 i'!H16,'APPENDIX 20 i'!J16)</f>
        <v>15075694</v>
      </c>
      <c r="O17" s="91">
        <f>'APPENDIX  21 iv'!P17</f>
        <v>193526074</v>
      </c>
      <c r="P17" s="91">
        <f>'APPENDIX  21 iv'!O17</f>
        <v>53607244</v>
      </c>
      <c r="Q17" s="91">
        <f t="shared" si="2"/>
        <v>692657641</v>
      </c>
      <c r="R17" s="91">
        <f t="shared" si="3"/>
        <v>68682938</v>
      </c>
      <c r="S17" s="91">
        <f>Q17+R17</f>
        <v>761340579</v>
      </c>
      <c r="V17" s="91">
        <f>'APPENDIX 20 ii'!H16+'APPENDIX 20 i'!H16+'APPENDIX 20 i'!J16</f>
        <v>15075694</v>
      </c>
      <c r="W17" s="91">
        <f t="shared" si="5"/>
        <v>499131567</v>
      </c>
      <c r="X17" s="70"/>
    </row>
    <row r="18" spans="2:24" ht="30.75" customHeight="1" x14ac:dyDescent="0.3">
      <c r="B18" s="78" t="s">
        <v>101</v>
      </c>
      <c r="C18" s="10">
        <v>0</v>
      </c>
      <c r="D18" s="10">
        <v>0</v>
      </c>
      <c r="E18" s="10">
        <v>0</v>
      </c>
      <c r="F18" s="10">
        <v>0</v>
      </c>
      <c r="G18" s="10">
        <v>0</v>
      </c>
      <c r="H18" s="10">
        <v>134091</v>
      </c>
      <c r="I18" s="10">
        <v>0</v>
      </c>
      <c r="J18" s="10">
        <v>0</v>
      </c>
      <c r="K18" s="10">
        <v>3046061</v>
      </c>
      <c r="L18" s="148" t="s">
        <v>101</v>
      </c>
      <c r="M18" s="91">
        <f t="shared" si="1"/>
        <v>3046061</v>
      </c>
      <c r="N18" s="91">
        <f>SUM('APPENDIX 20 ii'!H17,'APPENDIX 20 i'!H17,'APPENDIX 20 i'!J17)</f>
        <v>0</v>
      </c>
      <c r="O18" s="91">
        <f>'APPENDIX  21 iv'!P18</f>
        <v>5128803</v>
      </c>
      <c r="P18" s="91">
        <f>'APPENDIX  21 iv'!O18</f>
        <v>470406</v>
      </c>
      <c r="Q18" s="91">
        <f t="shared" si="2"/>
        <v>8174864</v>
      </c>
      <c r="R18" s="91">
        <f t="shared" si="3"/>
        <v>470406</v>
      </c>
      <c r="S18" s="151">
        <f t="shared" si="4"/>
        <v>8645270</v>
      </c>
      <c r="T18" s="8" t="s">
        <v>101</v>
      </c>
      <c r="V18" s="91">
        <f>'APPENDIX 20 ii'!H17+'APPENDIX 20 i'!H17+'APPENDIX 20 i'!J17</f>
        <v>0</v>
      </c>
      <c r="W18" s="91">
        <f t="shared" si="5"/>
        <v>3046061</v>
      </c>
      <c r="X18" s="70"/>
    </row>
    <row r="19" spans="2:24" ht="30.75" customHeight="1" x14ac:dyDescent="0.3">
      <c r="B19" s="76" t="s">
        <v>102</v>
      </c>
      <c r="C19" s="10">
        <v>2140000</v>
      </c>
      <c r="D19" s="10">
        <v>1540300</v>
      </c>
      <c r="E19" s="10">
        <v>0</v>
      </c>
      <c r="F19" s="10">
        <v>77000</v>
      </c>
      <c r="G19" s="10">
        <v>2830000</v>
      </c>
      <c r="H19" s="10">
        <v>1909914</v>
      </c>
      <c r="I19" s="10">
        <v>310862</v>
      </c>
      <c r="J19" s="10">
        <v>815000</v>
      </c>
      <c r="K19" s="10">
        <v>47850632</v>
      </c>
      <c r="L19" s="148" t="s">
        <v>102</v>
      </c>
      <c r="M19" s="91">
        <f t="shared" si="1"/>
        <v>46072434</v>
      </c>
      <c r="N19" s="91">
        <f>SUM('APPENDIX 20 ii'!H18,'APPENDIX 20 i'!H18,'APPENDIX 20 i'!J18)</f>
        <v>1778198</v>
      </c>
      <c r="O19" s="91">
        <f>'APPENDIX  21 iv'!P19</f>
        <v>25084708</v>
      </c>
      <c r="P19" s="91">
        <f>'APPENDIX  21 iv'!O19</f>
        <v>11109678</v>
      </c>
      <c r="Q19" s="91">
        <f t="shared" si="2"/>
        <v>71157142</v>
      </c>
      <c r="R19" s="91">
        <f t="shared" si="3"/>
        <v>12887876</v>
      </c>
      <c r="S19" s="91">
        <f t="shared" si="4"/>
        <v>84045018</v>
      </c>
      <c r="T19" s="8" t="s">
        <v>102</v>
      </c>
      <c r="V19" s="91">
        <f>'APPENDIX 20 ii'!H18+'APPENDIX 20 i'!H18+'APPENDIX 20 i'!J18</f>
        <v>1778198</v>
      </c>
      <c r="W19" s="91">
        <f t="shared" si="5"/>
        <v>46072434</v>
      </c>
      <c r="X19" s="70"/>
    </row>
    <row r="20" spans="2:24" ht="30.75" customHeight="1" x14ac:dyDescent="0.3">
      <c r="B20" s="76" t="s">
        <v>103</v>
      </c>
      <c r="C20" s="10">
        <v>51087</v>
      </c>
      <c r="D20" s="10">
        <v>27284</v>
      </c>
      <c r="E20" s="10">
        <v>51991</v>
      </c>
      <c r="F20" s="10">
        <v>44</v>
      </c>
      <c r="G20" s="10">
        <v>162328</v>
      </c>
      <c r="H20" s="10">
        <v>5</v>
      </c>
      <c r="I20" s="10">
        <v>16350</v>
      </c>
      <c r="J20" s="10">
        <v>24906</v>
      </c>
      <c r="K20" s="10">
        <v>842874</v>
      </c>
      <c r="L20" s="148" t="s">
        <v>103</v>
      </c>
      <c r="M20" s="91">
        <f t="shared" si="1"/>
        <v>842874</v>
      </c>
      <c r="N20" s="91">
        <f>SUM('APPENDIX 20 ii'!H19,'APPENDIX 20 i'!H19,'APPENDIX 20 i'!J19)</f>
        <v>0</v>
      </c>
      <c r="O20" s="91">
        <f>'APPENDIX  21 iv'!P20</f>
        <v>1921437</v>
      </c>
      <c r="P20" s="91">
        <f>'APPENDIX  21 iv'!O20</f>
        <v>91541</v>
      </c>
      <c r="Q20" s="91">
        <f t="shared" si="2"/>
        <v>2764311</v>
      </c>
      <c r="R20" s="91">
        <f t="shared" si="3"/>
        <v>91541</v>
      </c>
      <c r="S20" s="151">
        <f t="shared" si="4"/>
        <v>2855852</v>
      </c>
      <c r="T20" s="8" t="s">
        <v>103</v>
      </c>
      <c r="V20" s="91">
        <f>'APPENDIX 20 ii'!H19+'APPENDIX 20 i'!H19+'APPENDIX 20 i'!J19</f>
        <v>0</v>
      </c>
      <c r="W20" s="91">
        <f t="shared" si="5"/>
        <v>842874</v>
      </c>
      <c r="X20" s="70"/>
    </row>
    <row r="21" spans="2:24" ht="30.75" customHeight="1" x14ac:dyDescent="0.3">
      <c r="B21" s="76" t="s">
        <v>104</v>
      </c>
      <c r="C21" s="10">
        <v>7004827</v>
      </c>
      <c r="D21" s="10">
        <v>908491</v>
      </c>
      <c r="E21" s="10">
        <v>1560465</v>
      </c>
      <c r="F21" s="10">
        <v>187563</v>
      </c>
      <c r="G21" s="10">
        <v>20488185</v>
      </c>
      <c r="H21" s="10">
        <v>213950</v>
      </c>
      <c r="I21" s="10">
        <v>81199</v>
      </c>
      <c r="J21" s="10">
        <v>8626582</v>
      </c>
      <c r="K21" s="10">
        <v>354958406</v>
      </c>
      <c r="L21" s="148" t="s">
        <v>104</v>
      </c>
      <c r="M21" s="91">
        <f t="shared" si="1"/>
        <v>348550857</v>
      </c>
      <c r="N21" s="91">
        <f>SUM('APPENDIX 20 ii'!H20,'APPENDIX 20 i'!H20,'APPENDIX 20 i'!J20)</f>
        <v>6407549</v>
      </c>
      <c r="O21" s="91">
        <f>'APPENDIX  21 iv'!P21</f>
        <v>67368187</v>
      </c>
      <c r="P21" s="91">
        <f>'APPENDIX  21 iv'!O21</f>
        <v>18042934</v>
      </c>
      <c r="Q21" s="91">
        <f t="shared" si="2"/>
        <v>415919044</v>
      </c>
      <c r="R21" s="91">
        <f t="shared" si="3"/>
        <v>24450483</v>
      </c>
      <c r="S21" s="91">
        <f t="shared" si="4"/>
        <v>440369527</v>
      </c>
      <c r="T21" s="8" t="s">
        <v>104</v>
      </c>
      <c r="V21" s="91">
        <f>'APPENDIX 20 ii'!H20+'APPENDIX 20 i'!H20+'APPENDIX 20 i'!J20</f>
        <v>6407549</v>
      </c>
      <c r="W21" s="91">
        <f t="shared" si="5"/>
        <v>348550857</v>
      </c>
      <c r="X21" s="70"/>
    </row>
    <row r="22" spans="2:24" ht="30.75" customHeight="1" x14ac:dyDescent="0.3">
      <c r="B22" s="76" t="s">
        <v>105</v>
      </c>
      <c r="C22" s="10">
        <v>7169</v>
      </c>
      <c r="D22" s="10">
        <v>0</v>
      </c>
      <c r="E22" s="10">
        <v>0</v>
      </c>
      <c r="F22" s="10">
        <v>0</v>
      </c>
      <c r="G22" s="10">
        <v>42482</v>
      </c>
      <c r="H22" s="10">
        <v>0</v>
      </c>
      <c r="I22" s="10">
        <v>0</v>
      </c>
      <c r="J22" s="10">
        <v>0</v>
      </c>
      <c r="K22" s="10">
        <v>861119</v>
      </c>
      <c r="L22" s="148" t="s">
        <v>105</v>
      </c>
      <c r="M22" s="91">
        <f t="shared" si="1"/>
        <v>861119</v>
      </c>
      <c r="N22" s="91">
        <f>SUM('APPENDIX 20 ii'!H21,'APPENDIX 20 i'!H21,'APPENDIX 20 i'!J21)</f>
        <v>0</v>
      </c>
      <c r="O22" s="91">
        <f>'APPENDIX  21 iv'!P22</f>
        <v>782012</v>
      </c>
      <c r="P22" s="91">
        <f>'APPENDIX  21 iv'!O22</f>
        <v>0</v>
      </c>
      <c r="Q22" s="91">
        <f t="shared" si="2"/>
        <v>1643131</v>
      </c>
      <c r="R22" s="91">
        <f t="shared" si="3"/>
        <v>0</v>
      </c>
      <c r="S22" s="91">
        <f t="shared" si="4"/>
        <v>1643131</v>
      </c>
      <c r="T22" s="8" t="s">
        <v>105</v>
      </c>
      <c r="V22" s="91">
        <f>'APPENDIX 20 ii'!H21+'APPENDIX 20 i'!H21+'APPENDIX 20 i'!J21</f>
        <v>0</v>
      </c>
      <c r="W22" s="91">
        <f t="shared" si="5"/>
        <v>861119</v>
      </c>
      <c r="X22" s="70"/>
    </row>
    <row r="23" spans="2:24" ht="30.75" customHeight="1" x14ac:dyDescent="0.3">
      <c r="B23" s="76" t="s">
        <v>106</v>
      </c>
      <c r="C23" s="10">
        <v>0</v>
      </c>
      <c r="D23" s="10">
        <v>0</v>
      </c>
      <c r="E23" s="10">
        <v>0</v>
      </c>
      <c r="F23" s="10">
        <v>0</v>
      </c>
      <c r="G23" s="10">
        <v>0</v>
      </c>
      <c r="H23" s="10">
        <v>0</v>
      </c>
      <c r="I23" s="10">
        <v>0</v>
      </c>
      <c r="J23" s="10">
        <v>0</v>
      </c>
      <c r="K23" s="10">
        <v>4497481</v>
      </c>
      <c r="L23" s="148" t="s">
        <v>106</v>
      </c>
      <c r="M23" s="91">
        <f t="shared" si="1"/>
        <v>4497481</v>
      </c>
      <c r="N23" s="91">
        <f>SUM('APPENDIX 20 ii'!H22,'APPENDIX 20 i'!H22,'APPENDIX 20 i'!J22)</f>
        <v>0</v>
      </c>
      <c r="O23" s="91">
        <f>'APPENDIX  21 iv'!P23</f>
        <v>6104205</v>
      </c>
      <c r="P23" s="91">
        <f>'APPENDIX  21 iv'!O23</f>
        <v>7591447</v>
      </c>
      <c r="Q23" s="91">
        <f t="shared" si="2"/>
        <v>10601686</v>
      </c>
      <c r="R23" s="91">
        <f t="shared" si="3"/>
        <v>7591447</v>
      </c>
      <c r="S23" s="91">
        <f t="shared" si="4"/>
        <v>18193133</v>
      </c>
      <c r="T23" s="8" t="s">
        <v>106</v>
      </c>
      <c r="V23" s="91">
        <f>'APPENDIX 20 ii'!H22+'APPENDIX 20 i'!H22+'APPENDIX 20 i'!J22</f>
        <v>0</v>
      </c>
      <c r="W23" s="91">
        <f t="shared" si="5"/>
        <v>4497481</v>
      </c>
      <c r="X23" s="70"/>
    </row>
    <row r="24" spans="2:24" ht="30.75" customHeight="1" x14ac:dyDescent="0.3">
      <c r="B24" s="76" t="s">
        <v>107</v>
      </c>
      <c r="C24" s="10">
        <v>0</v>
      </c>
      <c r="D24" s="10">
        <v>0</v>
      </c>
      <c r="E24" s="10">
        <v>0</v>
      </c>
      <c r="F24" s="10">
        <v>28283</v>
      </c>
      <c r="G24" s="10">
        <v>0</v>
      </c>
      <c r="H24" s="10">
        <v>0</v>
      </c>
      <c r="I24" s="10">
        <v>0</v>
      </c>
      <c r="J24" s="10">
        <v>0</v>
      </c>
      <c r="K24" s="10">
        <v>884638</v>
      </c>
      <c r="L24" s="148" t="s">
        <v>107</v>
      </c>
      <c r="M24" s="91">
        <f t="shared" si="1"/>
        <v>823488</v>
      </c>
      <c r="N24" s="91">
        <f>SUM('APPENDIX 20 ii'!H23,'APPENDIX 20 i'!H23,'APPENDIX 20 i'!J23)</f>
        <v>61150</v>
      </c>
      <c r="O24" s="91">
        <f>'APPENDIX  21 iv'!P24</f>
        <v>354089</v>
      </c>
      <c r="P24" s="91">
        <f>'APPENDIX  21 iv'!O24</f>
        <v>208239</v>
      </c>
      <c r="Q24" s="91">
        <f t="shared" si="2"/>
        <v>1177577</v>
      </c>
      <c r="R24" s="91">
        <f t="shared" si="3"/>
        <v>269389</v>
      </c>
      <c r="S24" s="91">
        <f t="shared" si="4"/>
        <v>1446966</v>
      </c>
      <c r="T24" s="8" t="s">
        <v>107</v>
      </c>
      <c r="V24" s="91">
        <f>'APPENDIX 20 ii'!H23+'APPENDIX 20 i'!H23+'APPENDIX 20 i'!J23</f>
        <v>61150</v>
      </c>
      <c r="W24" s="91">
        <f t="shared" si="5"/>
        <v>823488</v>
      </c>
      <c r="X24" s="70"/>
    </row>
    <row r="25" spans="2:24" ht="30.75" customHeight="1" x14ac:dyDescent="0.3">
      <c r="B25" s="76" t="s">
        <v>108</v>
      </c>
      <c r="C25" s="10">
        <v>0</v>
      </c>
      <c r="D25" s="10">
        <v>0</v>
      </c>
      <c r="E25" s="10">
        <v>0</v>
      </c>
      <c r="F25" s="10">
        <v>0</v>
      </c>
      <c r="G25" s="10">
        <v>0</v>
      </c>
      <c r="H25" s="10">
        <v>0</v>
      </c>
      <c r="I25" s="10">
        <v>0</v>
      </c>
      <c r="J25" s="10">
        <v>0</v>
      </c>
      <c r="K25" s="10">
        <v>145554</v>
      </c>
      <c r="L25" s="148" t="s">
        <v>108</v>
      </c>
      <c r="M25" s="91">
        <f t="shared" si="1"/>
        <v>145554</v>
      </c>
      <c r="N25" s="91">
        <f>SUM('APPENDIX 20 ii'!H24,'APPENDIX 20 i'!H24,'APPENDIX 20 i'!J24)</f>
        <v>0</v>
      </c>
      <c r="O25" s="91">
        <f>'APPENDIX  21 iv'!P25</f>
        <v>0</v>
      </c>
      <c r="P25" s="91">
        <f>'APPENDIX  21 iv'!O25</f>
        <v>0</v>
      </c>
      <c r="Q25" s="91">
        <f t="shared" si="2"/>
        <v>145554</v>
      </c>
      <c r="R25" s="91">
        <f t="shared" si="3"/>
        <v>0</v>
      </c>
      <c r="S25" s="91">
        <f t="shared" si="4"/>
        <v>145554</v>
      </c>
      <c r="T25" s="8" t="s">
        <v>108</v>
      </c>
      <c r="V25" s="91">
        <f>'APPENDIX 20 ii'!H24+'APPENDIX 20 i'!H24+'APPENDIX 20 i'!J24</f>
        <v>0</v>
      </c>
      <c r="W25" s="91">
        <f t="shared" si="5"/>
        <v>145554</v>
      </c>
      <c r="X25" s="70"/>
    </row>
    <row r="26" spans="2:24" ht="30.75" customHeight="1" x14ac:dyDescent="0.3">
      <c r="B26" s="76" t="s">
        <v>109</v>
      </c>
      <c r="C26" s="10">
        <v>0</v>
      </c>
      <c r="D26" s="10">
        <v>0</v>
      </c>
      <c r="E26" s="10">
        <v>0</v>
      </c>
      <c r="F26" s="10">
        <v>0</v>
      </c>
      <c r="G26" s="10">
        <v>0</v>
      </c>
      <c r="H26" s="10">
        <v>0</v>
      </c>
      <c r="I26" s="10">
        <v>0</v>
      </c>
      <c r="J26" s="10">
        <v>0</v>
      </c>
      <c r="K26" s="10">
        <v>0</v>
      </c>
      <c r="L26" s="148" t="s">
        <v>109</v>
      </c>
      <c r="M26" s="91">
        <f t="shared" si="1"/>
        <v>0</v>
      </c>
      <c r="N26" s="91">
        <f>SUM('APPENDIX 20 ii'!H25,'APPENDIX 20 i'!H25,'APPENDIX 20 i'!J25)</f>
        <v>0</v>
      </c>
      <c r="O26" s="91">
        <f>'APPENDIX  21 iv'!P26</f>
        <v>0</v>
      </c>
      <c r="P26" s="91">
        <f>'APPENDIX  21 iv'!O26</f>
        <v>0</v>
      </c>
      <c r="Q26" s="91">
        <f t="shared" si="2"/>
        <v>0</v>
      </c>
      <c r="R26" s="91">
        <f t="shared" si="3"/>
        <v>0</v>
      </c>
      <c r="S26" s="91">
        <f t="shared" si="4"/>
        <v>0</v>
      </c>
      <c r="T26" s="8" t="s">
        <v>109</v>
      </c>
      <c r="V26" s="91">
        <f>'APPENDIX 20 ii'!H25+'APPENDIX 20 i'!H25+'APPENDIX 20 i'!J25</f>
        <v>0</v>
      </c>
      <c r="W26" s="91">
        <f t="shared" si="5"/>
        <v>0</v>
      </c>
      <c r="X26" s="70"/>
    </row>
    <row r="27" spans="2:24" ht="30.75" customHeight="1" x14ac:dyDescent="0.3">
      <c r="B27" s="76" t="s">
        <v>110</v>
      </c>
      <c r="C27" s="10">
        <v>1207615</v>
      </c>
      <c r="D27" s="10">
        <v>41640</v>
      </c>
      <c r="E27" s="10">
        <v>0</v>
      </c>
      <c r="F27" s="10">
        <v>0</v>
      </c>
      <c r="G27" s="10">
        <v>80144</v>
      </c>
      <c r="H27" s="10">
        <v>0</v>
      </c>
      <c r="I27" s="10">
        <v>0</v>
      </c>
      <c r="J27" s="10">
        <v>215349</v>
      </c>
      <c r="K27" s="10">
        <v>24065252</v>
      </c>
      <c r="L27" s="148" t="s">
        <v>110</v>
      </c>
      <c r="M27" s="91">
        <f t="shared" si="1"/>
        <v>23763002</v>
      </c>
      <c r="N27" s="91">
        <f>SUM('APPENDIX 20 ii'!H26,'APPENDIX 20 i'!H26,'APPENDIX 20 i'!J26)</f>
        <v>302250</v>
      </c>
      <c r="O27" s="91">
        <f>'APPENDIX  21 iv'!P27</f>
        <v>4608553</v>
      </c>
      <c r="P27" s="91">
        <f>'APPENDIX  21 iv'!O27</f>
        <v>935086</v>
      </c>
      <c r="Q27" s="91">
        <f t="shared" si="2"/>
        <v>28371555</v>
      </c>
      <c r="R27" s="91">
        <f t="shared" si="3"/>
        <v>1237336</v>
      </c>
      <c r="S27" s="91">
        <f t="shared" si="4"/>
        <v>29608891</v>
      </c>
      <c r="T27" s="8" t="s">
        <v>110</v>
      </c>
      <c r="V27" s="91">
        <f>'APPENDIX 20 ii'!H26+'APPENDIX 20 i'!H26+'APPENDIX 20 i'!J26</f>
        <v>302250</v>
      </c>
      <c r="W27" s="91">
        <f t="shared" si="5"/>
        <v>23763002</v>
      </c>
      <c r="X27" s="70"/>
    </row>
    <row r="28" spans="2:24" ht="30.75" customHeight="1" x14ac:dyDescent="0.3">
      <c r="B28" s="76" t="s">
        <v>111</v>
      </c>
      <c r="C28" s="10">
        <v>331904</v>
      </c>
      <c r="D28" s="10">
        <v>0</v>
      </c>
      <c r="E28" s="10">
        <v>0</v>
      </c>
      <c r="F28" s="10">
        <v>0</v>
      </c>
      <c r="G28" s="10">
        <v>0</v>
      </c>
      <c r="H28" s="10">
        <v>0</v>
      </c>
      <c r="I28" s="10">
        <v>0</v>
      </c>
      <c r="J28" s="10">
        <v>14574</v>
      </c>
      <c r="K28" s="10">
        <v>7364546</v>
      </c>
      <c r="L28" s="148" t="s">
        <v>111</v>
      </c>
      <c r="M28" s="91">
        <f t="shared" si="1"/>
        <v>7364546</v>
      </c>
      <c r="N28" s="91">
        <f>SUM('APPENDIX 20 ii'!H27,'APPENDIX 20 i'!H27,'APPENDIX 20 i'!J27)</f>
        <v>0</v>
      </c>
      <c r="O28" s="91">
        <f>'APPENDIX  21 iv'!P28</f>
        <v>3892831</v>
      </c>
      <c r="P28" s="91">
        <f>'APPENDIX  21 iv'!O28</f>
        <v>205733</v>
      </c>
      <c r="Q28" s="91">
        <f t="shared" si="2"/>
        <v>11257377</v>
      </c>
      <c r="R28" s="91">
        <f t="shared" si="3"/>
        <v>205733</v>
      </c>
      <c r="S28" s="91">
        <f t="shared" si="4"/>
        <v>11463110</v>
      </c>
      <c r="T28" s="8" t="s">
        <v>111</v>
      </c>
      <c r="V28" s="91">
        <f>'APPENDIX 20 ii'!H27+'APPENDIX 20 i'!H27+'APPENDIX 20 i'!J27</f>
        <v>0</v>
      </c>
      <c r="W28" s="91">
        <f t="shared" si="5"/>
        <v>7364546</v>
      </c>
      <c r="X28" s="70"/>
    </row>
    <row r="29" spans="2:24" ht="30.75" customHeight="1" x14ac:dyDescent="0.3">
      <c r="B29" s="76" t="s">
        <v>112</v>
      </c>
      <c r="C29" s="10">
        <v>0</v>
      </c>
      <c r="D29" s="10">
        <v>0</v>
      </c>
      <c r="E29" s="10">
        <v>0</v>
      </c>
      <c r="F29" s="10">
        <v>0</v>
      </c>
      <c r="G29" s="10">
        <v>0</v>
      </c>
      <c r="H29" s="10">
        <v>0</v>
      </c>
      <c r="I29" s="10">
        <v>0</v>
      </c>
      <c r="J29" s="10">
        <v>0</v>
      </c>
      <c r="K29" s="10">
        <v>1223</v>
      </c>
      <c r="L29" s="148" t="s">
        <v>112</v>
      </c>
      <c r="M29" s="91">
        <f t="shared" si="1"/>
        <v>1223</v>
      </c>
      <c r="N29" s="91">
        <f>SUM('APPENDIX 20 ii'!H28,'APPENDIX 20 i'!H28,'APPENDIX 20 i'!J28)</f>
        <v>0</v>
      </c>
      <c r="O29" s="91">
        <f>'APPENDIX  21 iv'!P29</f>
        <v>949</v>
      </c>
      <c r="P29" s="91">
        <f>'APPENDIX  21 iv'!O29</f>
        <v>81</v>
      </c>
      <c r="Q29" s="91">
        <f t="shared" si="2"/>
        <v>2172</v>
      </c>
      <c r="R29" s="91">
        <f t="shared" si="3"/>
        <v>81</v>
      </c>
      <c r="S29" s="91">
        <f t="shared" si="4"/>
        <v>2253</v>
      </c>
      <c r="T29" s="8" t="s">
        <v>112</v>
      </c>
      <c r="V29" s="91">
        <f>'APPENDIX 20 ii'!H28+'APPENDIX 20 i'!H28+'APPENDIX 20 i'!J28</f>
        <v>0</v>
      </c>
      <c r="W29" s="91">
        <f t="shared" si="5"/>
        <v>1223</v>
      </c>
      <c r="X29" s="70"/>
    </row>
    <row r="30" spans="2:24" ht="30.75" customHeight="1" x14ac:dyDescent="0.3">
      <c r="B30" s="76" t="s">
        <v>113</v>
      </c>
      <c r="C30" s="10">
        <v>0</v>
      </c>
      <c r="D30" s="10">
        <v>100000</v>
      </c>
      <c r="E30" s="10">
        <v>0</v>
      </c>
      <c r="F30" s="10">
        <v>0</v>
      </c>
      <c r="G30" s="10">
        <v>0</v>
      </c>
      <c r="H30" s="10">
        <v>0</v>
      </c>
      <c r="I30" s="10">
        <v>0</v>
      </c>
      <c r="J30" s="10">
        <v>0</v>
      </c>
      <c r="K30" s="10">
        <v>1191718</v>
      </c>
      <c r="L30" s="148" t="s">
        <v>113</v>
      </c>
      <c r="M30" s="91">
        <f t="shared" si="1"/>
        <v>1191718</v>
      </c>
      <c r="N30" s="91">
        <f>SUM('APPENDIX 20 ii'!H29,'APPENDIX 20 i'!H29,'APPENDIX 20 i'!J29)</f>
        <v>0</v>
      </c>
      <c r="O30" s="91">
        <f>'APPENDIX  21 iv'!P30</f>
        <v>0</v>
      </c>
      <c r="P30" s="91">
        <f>'APPENDIX  21 iv'!O30</f>
        <v>0</v>
      </c>
      <c r="Q30" s="91">
        <f t="shared" si="2"/>
        <v>1191718</v>
      </c>
      <c r="R30" s="91">
        <f t="shared" si="3"/>
        <v>0</v>
      </c>
      <c r="S30" s="91">
        <f t="shared" si="4"/>
        <v>1191718</v>
      </c>
      <c r="T30" s="8" t="s">
        <v>113</v>
      </c>
      <c r="V30" s="91">
        <f>'APPENDIX 20 ii'!H29+'APPENDIX 20 i'!H29+'APPENDIX 20 i'!J29</f>
        <v>0</v>
      </c>
      <c r="W30" s="91">
        <f t="shared" si="5"/>
        <v>1191718</v>
      </c>
      <c r="X30" s="70"/>
    </row>
    <row r="31" spans="2:24" ht="30.75" customHeight="1" x14ac:dyDescent="0.3">
      <c r="B31" s="76" t="s">
        <v>114</v>
      </c>
      <c r="C31" s="10">
        <v>139441</v>
      </c>
      <c r="D31" s="10">
        <v>180544</v>
      </c>
      <c r="E31" s="10">
        <v>34159</v>
      </c>
      <c r="F31" s="10">
        <v>6723</v>
      </c>
      <c r="G31" s="10">
        <v>197281</v>
      </c>
      <c r="H31" s="10">
        <v>0</v>
      </c>
      <c r="I31" s="10">
        <v>2546</v>
      </c>
      <c r="J31" s="10">
        <v>46825</v>
      </c>
      <c r="K31" s="10">
        <v>6248741</v>
      </c>
      <c r="L31" s="148" t="s">
        <v>114</v>
      </c>
      <c r="M31" s="91">
        <f t="shared" si="1"/>
        <v>6248741</v>
      </c>
      <c r="N31" s="91">
        <f>SUM('APPENDIX 20 ii'!H30,'APPENDIX 20 i'!H30,'APPENDIX 20 i'!J30)</f>
        <v>0</v>
      </c>
      <c r="O31" s="91">
        <f>'APPENDIX  21 iv'!P31</f>
        <v>3010989</v>
      </c>
      <c r="P31" s="91">
        <f>'APPENDIX  21 iv'!O31</f>
        <v>14737</v>
      </c>
      <c r="Q31" s="91">
        <f t="shared" si="2"/>
        <v>9259730</v>
      </c>
      <c r="R31" s="91">
        <f t="shared" si="3"/>
        <v>14737</v>
      </c>
      <c r="S31" s="91">
        <f t="shared" si="4"/>
        <v>9274467</v>
      </c>
      <c r="T31" s="8" t="s">
        <v>114</v>
      </c>
      <c r="V31" s="91">
        <f>'APPENDIX 20 ii'!H30+'APPENDIX 20 i'!H30+'APPENDIX 20 i'!J30</f>
        <v>0</v>
      </c>
      <c r="W31" s="91">
        <f t="shared" si="5"/>
        <v>6248741</v>
      </c>
      <c r="X31" s="70"/>
    </row>
    <row r="32" spans="2:24" ht="30.75" customHeight="1" x14ac:dyDescent="0.3">
      <c r="B32" s="76" t="s">
        <v>115</v>
      </c>
      <c r="C32" s="10">
        <v>0</v>
      </c>
      <c r="D32" s="10">
        <v>0</v>
      </c>
      <c r="E32" s="10">
        <v>0</v>
      </c>
      <c r="F32" s="10">
        <v>0</v>
      </c>
      <c r="G32" s="10">
        <v>81648</v>
      </c>
      <c r="H32" s="10">
        <v>0</v>
      </c>
      <c r="I32" s="10">
        <v>0</v>
      </c>
      <c r="J32" s="10">
        <v>95178</v>
      </c>
      <c r="K32" s="10">
        <v>2484779</v>
      </c>
      <c r="L32" s="148" t="s">
        <v>115</v>
      </c>
      <c r="M32" s="91">
        <f t="shared" si="1"/>
        <v>2484779</v>
      </c>
      <c r="N32" s="91">
        <f>SUM('APPENDIX 20 ii'!H31,'APPENDIX 20 i'!H31,'APPENDIX 20 i'!J31)</f>
        <v>0</v>
      </c>
      <c r="O32" s="91">
        <f>'APPENDIX  21 iv'!P32</f>
        <v>711616</v>
      </c>
      <c r="P32" s="91">
        <f>'APPENDIX  21 iv'!O32</f>
        <v>802676</v>
      </c>
      <c r="Q32" s="91">
        <f t="shared" si="2"/>
        <v>3196395</v>
      </c>
      <c r="R32" s="91">
        <f t="shared" si="3"/>
        <v>802676</v>
      </c>
      <c r="S32" s="91">
        <f t="shared" si="4"/>
        <v>3999071</v>
      </c>
      <c r="T32" s="8" t="s">
        <v>115</v>
      </c>
      <c r="V32" s="91">
        <f>'APPENDIX 20 ii'!H31+'APPENDIX 20 i'!H31+'APPENDIX 20 i'!J31</f>
        <v>0</v>
      </c>
      <c r="W32" s="91">
        <f t="shared" si="5"/>
        <v>2484779</v>
      </c>
      <c r="X32" s="70"/>
    </row>
    <row r="33" spans="2:24" ht="30.75" customHeight="1" x14ac:dyDescent="0.3">
      <c r="B33" s="76" t="s">
        <v>116</v>
      </c>
      <c r="C33" s="10">
        <v>2183008</v>
      </c>
      <c r="D33" s="10">
        <v>349769</v>
      </c>
      <c r="E33" s="10">
        <v>110927</v>
      </c>
      <c r="F33" s="10">
        <v>189983</v>
      </c>
      <c r="G33" s="10">
        <v>1012497</v>
      </c>
      <c r="H33" s="10">
        <v>642461</v>
      </c>
      <c r="I33" s="10">
        <v>146687</v>
      </c>
      <c r="J33" s="10">
        <v>2032666</v>
      </c>
      <c r="K33" s="10">
        <v>25267853</v>
      </c>
      <c r="L33" s="148" t="s">
        <v>116</v>
      </c>
      <c r="M33" s="91">
        <f t="shared" si="1"/>
        <v>19876046</v>
      </c>
      <c r="N33" s="91">
        <f>SUM('APPENDIX 20 ii'!H32,'APPENDIX 20 i'!H32,'APPENDIX 20 i'!J32)</f>
        <v>5391807</v>
      </c>
      <c r="O33" s="91">
        <f>'APPENDIX  21 iv'!P33</f>
        <v>20272411</v>
      </c>
      <c r="P33" s="91">
        <f>'APPENDIX  21 iv'!O33</f>
        <v>5809657</v>
      </c>
      <c r="Q33" s="91">
        <f t="shared" si="2"/>
        <v>40148457</v>
      </c>
      <c r="R33" s="91">
        <f t="shared" si="3"/>
        <v>11201464</v>
      </c>
      <c r="S33" s="91">
        <f t="shared" si="4"/>
        <v>51349921</v>
      </c>
      <c r="T33" s="8" t="s">
        <v>116</v>
      </c>
      <c r="V33" s="91">
        <f>'APPENDIX 20 ii'!H32+'APPENDIX 20 i'!H32+'APPENDIX 20 i'!J32</f>
        <v>5391807</v>
      </c>
      <c r="W33" s="91">
        <f t="shared" si="5"/>
        <v>19876046</v>
      </c>
      <c r="X33" s="70"/>
    </row>
    <row r="34" spans="2:24" ht="30.75" customHeight="1" x14ac:dyDescent="0.3">
      <c r="B34" s="76" t="s">
        <v>117</v>
      </c>
      <c r="C34" s="10">
        <v>333092</v>
      </c>
      <c r="D34" s="10">
        <v>438859</v>
      </c>
      <c r="E34" s="10">
        <v>38709</v>
      </c>
      <c r="F34" s="10">
        <v>-4124</v>
      </c>
      <c r="G34" s="10">
        <v>463703</v>
      </c>
      <c r="H34" s="10">
        <v>20274</v>
      </c>
      <c r="I34" s="10">
        <v>8761</v>
      </c>
      <c r="J34" s="10">
        <v>402526</v>
      </c>
      <c r="K34" s="10">
        <v>4211831</v>
      </c>
      <c r="L34" s="148" t="s">
        <v>117</v>
      </c>
      <c r="M34" s="91">
        <f t="shared" si="1"/>
        <v>4142029</v>
      </c>
      <c r="N34" s="91">
        <f>SUM('APPENDIX 20 ii'!H33,'APPENDIX 20 i'!H33,'APPENDIX 20 i'!J33)</f>
        <v>69802</v>
      </c>
      <c r="O34" s="91">
        <f>'APPENDIX  21 iv'!P34</f>
        <v>5172192</v>
      </c>
      <c r="P34" s="91">
        <f>'APPENDIX  21 iv'!O34</f>
        <v>605814</v>
      </c>
      <c r="Q34" s="91">
        <f t="shared" si="2"/>
        <v>9314221</v>
      </c>
      <c r="R34" s="91">
        <f t="shared" si="3"/>
        <v>675616</v>
      </c>
      <c r="S34" s="151">
        <f t="shared" si="4"/>
        <v>9989837</v>
      </c>
      <c r="T34" s="8" t="s">
        <v>117</v>
      </c>
      <c r="V34" s="91">
        <f>'APPENDIX 20 ii'!H33+'APPENDIX 20 i'!H33+'APPENDIX 20 i'!J33</f>
        <v>69802</v>
      </c>
      <c r="W34" s="91">
        <f t="shared" si="5"/>
        <v>4142029</v>
      </c>
      <c r="X34" s="70"/>
    </row>
    <row r="35" spans="2:24" ht="30.75" customHeight="1" x14ac:dyDescent="0.3">
      <c r="B35" s="76" t="s">
        <v>118</v>
      </c>
      <c r="C35" s="10">
        <v>99629</v>
      </c>
      <c r="D35" s="10">
        <v>2518777</v>
      </c>
      <c r="E35" s="10">
        <v>9871</v>
      </c>
      <c r="F35" s="10">
        <v>7161</v>
      </c>
      <c r="G35" s="10">
        <v>378005</v>
      </c>
      <c r="H35" s="10">
        <v>33204</v>
      </c>
      <c r="I35" s="10">
        <v>176821</v>
      </c>
      <c r="J35" s="10">
        <v>358847</v>
      </c>
      <c r="K35" s="10">
        <v>8124168</v>
      </c>
      <c r="L35" s="148" t="s">
        <v>118</v>
      </c>
      <c r="M35" s="91">
        <f t="shared" si="1"/>
        <v>7557047</v>
      </c>
      <c r="N35" s="91">
        <f>SUM('APPENDIX 20 ii'!H34,'APPENDIX 20 i'!H34,'APPENDIX 20 i'!J34)</f>
        <v>567121</v>
      </c>
      <c r="O35" s="91">
        <f>'APPENDIX  21 iv'!P35</f>
        <v>25414302</v>
      </c>
      <c r="P35" s="91">
        <f>'APPENDIX  21 iv'!O35</f>
        <v>4598292</v>
      </c>
      <c r="Q35" s="91">
        <f t="shared" si="2"/>
        <v>32971349</v>
      </c>
      <c r="R35" s="91">
        <f t="shared" si="3"/>
        <v>5165413</v>
      </c>
      <c r="S35" s="151">
        <f>Q35+R35</f>
        <v>38136762</v>
      </c>
      <c r="T35" s="8" t="s">
        <v>118</v>
      </c>
      <c r="V35" s="91">
        <f>'APPENDIX 20 ii'!H34+'APPENDIX 20 i'!H34+'APPENDIX 20 i'!J34</f>
        <v>567121</v>
      </c>
      <c r="W35" s="91">
        <f t="shared" si="5"/>
        <v>7557047</v>
      </c>
      <c r="X35" s="70"/>
    </row>
    <row r="36" spans="2:24" ht="30.75" customHeight="1" x14ac:dyDescent="0.3">
      <c r="B36" s="76" t="s">
        <v>119</v>
      </c>
      <c r="C36" s="10">
        <v>185477</v>
      </c>
      <c r="D36" s="10">
        <v>225477</v>
      </c>
      <c r="E36" s="10">
        <v>0</v>
      </c>
      <c r="F36" s="10">
        <v>0</v>
      </c>
      <c r="G36" s="10">
        <v>0</v>
      </c>
      <c r="H36" s="10">
        <v>130584</v>
      </c>
      <c r="I36" s="10">
        <v>0</v>
      </c>
      <c r="J36" s="10">
        <v>31454</v>
      </c>
      <c r="K36" s="10">
        <v>4023571</v>
      </c>
      <c r="L36" s="148" t="s">
        <v>119</v>
      </c>
      <c r="M36" s="91">
        <f t="shared" si="1"/>
        <v>3907481</v>
      </c>
      <c r="N36" s="91">
        <f>SUM('APPENDIX 20 ii'!H35,'APPENDIX 20 i'!H35,'APPENDIX 20 i'!J35)</f>
        <v>116090</v>
      </c>
      <c r="O36" s="91">
        <f>'APPENDIX  21 iv'!P36</f>
        <v>5746194</v>
      </c>
      <c r="P36" s="91">
        <f>'APPENDIX  21 iv'!O36</f>
        <v>1023077</v>
      </c>
      <c r="Q36" s="91">
        <f t="shared" si="2"/>
        <v>9653675</v>
      </c>
      <c r="R36" s="91">
        <f t="shared" si="3"/>
        <v>1139167</v>
      </c>
      <c r="S36" s="151">
        <f t="shared" si="4"/>
        <v>10792842</v>
      </c>
      <c r="T36" s="8" t="s">
        <v>119</v>
      </c>
      <c r="V36" s="91">
        <f>'APPENDIX 20 ii'!H35+'APPENDIX 20 i'!H35+'APPENDIX 20 i'!J35</f>
        <v>116090</v>
      </c>
      <c r="W36" s="91">
        <f t="shared" si="5"/>
        <v>3907481</v>
      </c>
      <c r="X36" s="70"/>
    </row>
    <row r="37" spans="2:24" ht="30.75" customHeight="1" x14ac:dyDescent="0.3">
      <c r="B37" s="76" t="s">
        <v>120</v>
      </c>
      <c r="C37" s="10">
        <v>339804</v>
      </c>
      <c r="D37" s="10">
        <v>87700</v>
      </c>
      <c r="E37" s="10">
        <v>111737</v>
      </c>
      <c r="F37" s="10">
        <v>5038</v>
      </c>
      <c r="G37" s="10">
        <v>300544</v>
      </c>
      <c r="H37" s="10">
        <v>208777</v>
      </c>
      <c r="I37" s="10">
        <v>11547</v>
      </c>
      <c r="J37" s="10">
        <v>121392</v>
      </c>
      <c r="K37" s="10">
        <v>16375054</v>
      </c>
      <c r="L37" s="148" t="s">
        <v>120</v>
      </c>
      <c r="M37" s="91">
        <f t="shared" si="1"/>
        <v>16291810</v>
      </c>
      <c r="N37" s="91">
        <f>SUM('APPENDIX 20 ii'!H36,'APPENDIX 20 i'!H36,'APPENDIX 20 i'!J36)</f>
        <v>83244</v>
      </c>
      <c r="O37" s="91">
        <f>'APPENDIX  21 iv'!P37</f>
        <v>12410165</v>
      </c>
      <c r="P37" s="91">
        <f>'APPENDIX  21 iv'!O37</f>
        <v>1210269</v>
      </c>
      <c r="Q37" s="91">
        <f t="shared" si="2"/>
        <v>28701975</v>
      </c>
      <c r="R37" s="91">
        <f t="shared" si="3"/>
        <v>1293513</v>
      </c>
      <c r="S37" s="151">
        <f t="shared" si="4"/>
        <v>29995488</v>
      </c>
      <c r="T37" s="8" t="s">
        <v>120</v>
      </c>
      <c r="V37" s="91">
        <f>'APPENDIX 20 ii'!H36+'APPENDIX 20 i'!H36+'APPENDIX 20 i'!J36</f>
        <v>83244</v>
      </c>
      <c r="W37" s="91">
        <f t="shared" si="5"/>
        <v>16291810</v>
      </c>
      <c r="X37" s="70"/>
    </row>
    <row r="38" spans="2:24" ht="30.75" customHeight="1" x14ac:dyDescent="0.3">
      <c r="B38" s="76" t="s">
        <v>121</v>
      </c>
      <c r="C38" s="10">
        <v>3238</v>
      </c>
      <c r="D38" s="10">
        <v>25888</v>
      </c>
      <c r="E38" s="10">
        <v>36837</v>
      </c>
      <c r="F38" s="10">
        <v>0</v>
      </c>
      <c r="G38" s="10">
        <v>166981</v>
      </c>
      <c r="H38" s="10">
        <v>0</v>
      </c>
      <c r="I38" s="10">
        <v>1043</v>
      </c>
      <c r="J38" s="10">
        <v>0</v>
      </c>
      <c r="K38" s="10">
        <v>1761759</v>
      </c>
      <c r="L38" s="148" t="s">
        <v>121</v>
      </c>
      <c r="M38" s="91">
        <f t="shared" si="1"/>
        <v>1463275</v>
      </c>
      <c r="N38" s="91">
        <f>SUM('APPENDIX 20 ii'!H37,'APPENDIX 20 i'!H37,'APPENDIX 20 i'!J37)</f>
        <v>298484</v>
      </c>
      <c r="O38" s="91">
        <f>'APPENDIX  21 iv'!P38</f>
        <v>5542434</v>
      </c>
      <c r="P38" s="91">
        <f>'APPENDIX  21 iv'!O38</f>
        <v>887576</v>
      </c>
      <c r="Q38" s="91">
        <f t="shared" si="2"/>
        <v>7005709</v>
      </c>
      <c r="R38" s="91">
        <f t="shared" si="3"/>
        <v>1186060</v>
      </c>
      <c r="S38" s="151">
        <f t="shared" si="4"/>
        <v>8191769</v>
      </c>
      <c r="T38" s="8" t="s">
        <v>121</v>
      </c>
      <c r="V38" s="91">
        <f>'APPENDIX 20 ii'!H37+'APPENDIX 20 i'!H37+'APPENDIX 20 i'!J37</f>
        <v>298484</v>
      </c>
      <c r="W38" s="91">
        <f t="shared" si="5"/>
        <v>1463275</v>
      </c>
      <c r="X38" s="70"/>
    </row>
    <row r="39" spans="2:24" ht="30.75" customHeight="1" thickBot="1" x14ac:dyDescent="0.4">
      <c r="B39" s="77" t="s">
        <v>122</v>
      </c>
      <c r="C39" s="141">
        <v>14026290</v>
      </c>
      <c r="D39" s="141">
        <v>6444727</v>
      </c>
      <c r="E39" s="141">
        <v>1954695</v>
      </c>
      <c r="F39" s="141">
        <v>497671</v>
      </c>
      <c r="G39" s="141">
        <v>26203798</v>
      </c>
      <c r="H39" s="141">
        <v>3293260</v>
      </c>
      <c r="I39" s="141">
        <v>755816</v>
      </c>
      <c r="J39" s="141">
        <v>12785299</v>
      </c>
      <c r="K39" s="141">
        <v>514207261</v>
      </c>
      <c r="L39" s="184" t="s">
        <v>122</v>
      </c>
      <c r="M39" s="91">
        <f t="shared" si="1"/>
        <v>499131567</v>
      </c>
      <c r="N39" s="91">
        <f>SUM('APPENDIX 20 ii'!H38,'APPENDIX 20 i'!H38,'APPENDIX 20 i'!J38)</f>
        <v>15075694</v>
      </c>
      <c r="O39" s="91">
        <f>'APPENDIX  21 iv'!P39</f>
        <v>193526074</v>
      </c>
      <c r="P39" s="91">
        <f>'APPENDIX  21 iv'!O39</f>
        <v>53607244</v>
      </c>
      <c r="Q39" s="91">
        <f t="shared" si="2"/>
        <v>692657641</v>
      </c>
      <c r="R39" s="91">
        <f t="shared" si="3"/>
        <v>68682938</v>
      </c>
      <c r="S39" s="91">
        <f t="shared" si="4"/>
        <v>761340579</v>
      </c>
      <c r="V39" s="91">
        <f>'APPENDIX 20 ii'!H38+'APPENDIX 20 i'!H38+'APPENDIX 20 i'!J38</f>
        <v>15075694</v>
      </c>
      <c r="W39" s="91">
        <f t="shared" si="5"/>
        <v>499131567</v>
      </c>
      <c r="X39" s="70"/>
    </row>
    <row r="40" spans="2:24" ht="19.5" customHeight="1" thickTop="1" x14ac:dyDescent="0.35">
      <c r="B40" s="86" t="s">
        <v>50</v>
      </c>
      <c r="C40" s="179"/>
      <c r="D40" s="86"/>
      <c r="E40" s="86"/>
      <c r="F40" s="86"/>
      <c r="G40" s="86"/>
      <c r="H40" s="86"/>
      <c r="I40" s="86"/>
      <c r="J40" s="86"/>
      <c r="K40" s="86"/>
      <c r="X40" s="70"/>
    </row>
    <row r="41" spans="2:24" ht="19.5" customHeight="1" x14ac:dyDescent="0.35">
      <c r="M41" s="301" t="s">
        <v>156</v>
      </c>
      <c r="N41" s="301"/>
      <c r="O41" s="301" t="s">
        <v>157</v>
      </c>
      <c r="P41" s="301"/>
      <c r="Q41" s="301" t="s">
        <v>158</v>
      </c>
      <c r="R41" s="301"/>
      <c r="S41" s="301"/>
    </row>
    <row r="42" spans="2:24" ht="19.5" customHeight="1" x14ac:dyDescent="0.35">
      <c r="M42" s="92" t="s">
        <v>159</v>
      </c>
      <c r="N42" s="92" t="s">
        <v>160</v>
      </c>
      <c r="O42" s="92" t="s">
        <v>159</v>
      </c>
      <c r="P42" s="92" t="s">
        <v>160</v>
      </c>
      <c r="Q42" s="92" t="s">
        <v>159</v>
      </c>
      <c r="R42" s="92" t="s">
        <v>160</v>
      </c>
      <c r="S42" s="92" t="s">
        <v>83</v>
      </c>
    </row>
    <row r="43" spans="2:24" ht="19.5" customHeight="1" x14ac:dyDescent="0.3">
      <c r="L43" s="8" t="s">
        <v>254</v>
      </c>
      <c r="M43" s="91">
        <f>M12</f>
        <v>52591971</v>
      </c>
      <c r="N43" s="91">
        <f t="shared" ref="N43:S43" si="6">N12</f>
        <v>8641564</v>
      </c>
      <c r="O43" s="91">
        <f t="shared" si="6"/>
        <v>72548589</v>
      </c>
      <c r="P43" s="91">
        <f t="shared" si="6"/>
        <v>35372217</v>
      </c>
      <c r="Q43" s="91">
        <f t="shared" si="6"/>
        <v>125140560</v>
      </c>
      <c r="R43" s="91">
        <f t="shared" si="6"/>
        <v>44013781</v>
      </c>
      <c r="S43" s="91">
        <f t="shared" si="6"/>
        <v>169154341</v>
      </c>
      <c r="T43" s="8" t="s">
        <v>254</v>
      </c>
    </row>
    <row r="44" spans="2:24" ht="19.5" customHeight="1" x14ac:dyDescent="0.3">
      <c r="L44" s="8" t="s">
        <v>255</v>
      </c>
      <c r="M44" s="91">
        <f>M39</f>
        <v>499131567</v>
      </c>
      <c r="N44" s="91">
        <f t="shared" ref="N44:S44" si="7">N39</f>
        <v>15075694</v>
      </c>
      <c r="O44" s="91">
        <f t="shared" si="7"/>
        <v>193526074</v>
      </c>
      <c r="P44" s="91">
        <f t="shared" si="7"/>
        <v>53607244</v>
      </c>
      <c r="Q44" s="91">
        <f t="shared" si="7"/>
        <v>692657641</v>
      </c>
      <c r="R44" s="91">
        <f t="shared" si="7"/>
        <v>68682938</v>
      </c>
      <c r="S44" s="91">
        <f t="shared" si="7"/>
        <v>761340579</v>
      </c>
      <c r="T44" s="8" t="s">
        <v>255</v>
      </c>
    </row>
    <row r="45" spans="2:24" ht="19.5" customHeight="1" x14ac:dyDescent="0.3">
      <c r="L45" s="8" t="s">
        <v>155</v>
      </c>
      <c r="M45" s="91">
        <f>SUM(M19,M21:M33)</f>
        <v>461880988</v>
      </c>
      <c r="N45" s="91">
        <f t="shared" ref="N45:S45" si="8">SUM(N19,N21:N33)</f>
        <v>13940954</v>
      </c>
      <c r="O45" s="91">
        <f t="shared" si="8"/>
        <v>132190550</v>
      </c>
      <c r="P45" s="91">
        <f t="shared" si="8"/>
        <v>44720268</v>
      </c>
      <c r="Q45" s="91">
        <f t="shared" si="8"/>
        <v>594071538</v>
      </c>
      <c r="R45" s="91">
        <f t="shared" si="8"/>
        <v>58661222</v>
      </c>
      <c r="S45" s="91">
        <f t="shared" si="8"/>
        <v>652732760</v>
      </c>
      <c r="T45" s="8" t="s">
        <v>155</v>
      </c>
    </row>
    <row r="48" spans="2:24" ht="19.5" customHeight="1" x14ac:dyDescent="0.35">
      <c r="L48" s="162"/>
    </row>
  </sheetData>
  <sheetProtection algorithmName="SHA-512" hashValue="64rIBpBQQA2oN4/rfH08NXfWhC3dGdnX1tweaRpfOMT6a3o+m+XXvDwGJHTEz4yo2TmUAXpoX1U4FGk4dIg+9w==" saltValue="58P4qeXTcexevBpdieVA9w==" spinCount="100000" sheet="1" objects="1" scenarios="1"/>
  <mergeCells count="7">
    <mergeCell ref="B4:K4"/>
    <mergeCell ref="O4:P4"/>
    <mergeCell ref="M4:N4"/>
    <mergeCell ref="Q4:S4"/>
    <mergeCell ref="M41:N41"/>
    <mergeCell ref="O41:P41"/>
    <mergeCell ref="Q41:S41"/>
  </mergeCells>
  <pageMargins left="0.7" right="0.7" top="0.75" bottom="0.75" header="0.3" footer="0.3"/>
  <pageSetup paperSize="9" scale="42" orientation="landscape" r:id="rId1"/>
  <colBreaks count="1" manualBreakCount="1">
    <brk id="11"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rgb="FF92D050"/>
    <pageSetUpPr fitToPage="1"/>
  </sheetPr>
  <dimension ref="B2:M45"/>
  <sheetViews>
    <sheetView showGridLines="0" zoomScale="80" zoomScaleNormal="80" workbookViewId="0">
      <selection activeCell="G14" sqref="G14"/>
    </sheetView>
  </sheetViews>
  <sheetFormatPr defaultColWidth="9.453125" defaultRowHeight="14" x14ac:dyDescent="0.3"/>
  <cols>
    <col min="1" max="1" width="16.453125" style="4" customWidth="1"/>
    <col min="2" max="2" width="36.54296875" style="4" customWidth="1"/>
    <col min="3" max="12" width="23.54296875" style="4" customWidth="1"/>
    <col min="13" max="13" width="22" style="4" customWidth="1"/>
    <col min="14" max="16384" width="9.453125" style="4"/>
  </cols>
  <sheetData>
    <row r="2" spans="2:13" ht="21" customHeight="1" x14ac:dyDescent="0.3"/>
    <row r="3" spans="2:13" ht="4.5" customHeight="1" x14ac:dyDescent="0.3"/>
    <row r="4" spans="2:13" ht="24" customHeight="1" x14ac:dyDescent="0.3">
      <c r="B4" s="302" t="s">
        <v>317</v>
      </c>
      <c r="C4" s="303"/>
      <c r="D4" s="303"/>
      <c r="E4" s="303"/>
      <c r="F4" s="303"/>
      <c r="G4" s="303"/>
      <c r="H4" s="303"/>
      <c r="I4" s="303"/>
      <c r="J4" s="303"/>
      <c r="K4" s="303"/>
      <c r="L4" s="303"/>
      <c r="M4" s="303"/>
    </row>
    <row r="5" spans="2:13" ht="57.75" customHeight="1" x14ac:dyDescent="0.3">
      <c r="B5" s="209" t="s">
        <v>0</v>
      </c>
      <c r="C5" s="210" t="s">
        <v>225</v>
      </c>
      <c r="D5" s="210" t="s">
        <v>18</v>
      </c>
      <c r="E5" s="210" t="s">
        <v>226</v>
      </c>
      <c r="F5" s="210" t="s">
        <v>142</v>
      </c>
      <c r="G5" s="210" t="s">
        <v>227</v>
      </c>
      <c r="H5" s="210" t="s">
        <v>228</v>
      </c>
      <c r="I5" s="210" t="s">
        <v>21</v>
      </c>
      <c r="J5" s="210" t="s">
        <v>229</v>
      </c>
      <c r="K5" s="210" t="s">
        <v>88</v>
      </c>
      <c r="L5" s="210" t="s">
        <v>23</v>
      </c>
      <c r="M5" s="210" t="s">
        <v>231</v>
      </c>
    </row>
    <row r="6" spans="2:13" ht="27" customHeight="1" x14ac:dyDescent="0.3">
      <c r="B6" s="137" t="s">
        <v>89</v>
      </c>
      <c r="C6" s="10">
        <v>500000</v>
      </c>
      <c r="D6" s="10">
        <v>987386</v>
      </c>
      <c r="E6" s="10">
        <v>600000</v>
      </c>
      <c r="F6" s="10">
        <v>1340290</v>
      </c>
      <c r="G6" s="10">
        <v>1250000</v>
      </c>
      <c r="H6" s="10">
        <v>2668000</v>
      </c>
      <c r="I6" s="10">
        <v>1700000</v>
      </c>
      <c r="J6" s="10">
        <v>1000000</v>
      </c>
      <c r="K6" s="10">
        <v>400000</v>
      </c>
      <c r="L6" s="10">
        <v>300000</v>
      </c>
      <c r="M6" s="10">
        <v>1000000</v>
      </c>
    </row>
    <row r="7" spans="2:13" ht="27" customHeight="1" x14ac:dyDescent="0.3">
      <c r="B7" s="137" t="s">
        <v>90</v>
      </c>
      <c r="C7" s="10">
        <v>660523</v>
      </c>
      <c r="D7" s="10">
        <v>0</v>
      </c>
      <c r="E7" s="10">
        <v>0</v>
      </c>
      <c r="F7" s="10">
        <v>0</v>
      </c>
      <c r="G7" s="10">
        <v>0</v>
      </c>
      <c r="H7" s="10">
        <v>0</v>
      </c>
      <c r="I7" s="10">
        <v>0</v>
      </c>
      <c r="J7" s="10">
        <v>0</v>
      </c>
      <c r="K7" s="10">
        <v>0</v>
      </c>
      <c r="L7" s="10">
        <v>0</v>
      </c>
      <c r="M7" s="10">
        <v>0</v>
      </c>
    </row>
    <row r="8" spans="2:13" ht="27" customHeight="1" x14ac:dyDescent="0.3">
      <c r="B8" s="137" t="s">
        <v>91</v>
      </c>
      <c r="C8" s="10">
        <v>0</v>
      </c>
      <c r="D8" s="10">
        <v>14228</v>
      </c>
      <c r="E8" s="10">
        <v>-144439</v>
      </c>
      <c r="F8" s="10">
        <v>0</v>
      </c>
      <c r="G8" s="10">
        <v>0</v>
      </c>
      <c r="H8" s="10">
        <v>0</v>
      </c>
      <c r="I8" s="10">
        <v>0</v>
      </c>
      <c r="J8" s="10">
        <v>898</v>
      </c>
      <c r="K8" s="10">
        <v>0</v>
      </c>
      <c r="L8" s="10">
        <v>-127624</v>
      </c>
      <c r="M8" s="10">
        <v>265583</v>
      </c>
    </row>
    <row r="9" spans="2:13" ht="27" customHeight="1" x14ac:dyDescent="0.3">
      <c r="B9" s="137" t="s">
        <v>92</v>
      </c>
      <c r="C9" s="10">
        <v>0</v>
      </c>
      <c r="D9" s="10">
        <v>0</v>
      </c>
      <c r="E9" s="10">
        <v>0</v>
      </c>
      <c r="F9" s="10">
        <v>0</v>
      </c>
      <c r="G9" s="10">
        <v>0</v>
      </c>
      <c r="H9" s="10">
        <v>0</v>
      </c>
      <c r="I9" s="10">
        <v>0</v>
      </c>
      <c r="J9" s="10">
        <v>0</v>
      </c>
      <c r="K9" s="10">
        <v>0</v>
      </c>
      <c r="L9" s="10">
        <v>0</v>
      </c>
      <c r="M9" s="10">
        <v>0</v>
      </c>
    </row>
    <row r="10" spans="2:13" ht="27" customHeight="1" x14ac:dyDescent="0.3">
      <c r="B10" s="137" t="s">
        <v>93</v>
      </c>
      <c r="C10" s="10">
        <v>184496</v>
      </c>
      <c r="D10" s="10">
        <v>493405</v>
      </c>
      <c r="E10" s="10">
        <v>1781364</v>
      </c>
      <c r="F10" s="10">
        <v>-648590</v>
      </c>
      <c r="G10" s="10">
        <v>3433315</v>
      </c>
      <c r="H10" s="10">
        <v>367637</v>
      </c>
      <c r="I10" s="10">
        <v>2831863</v>
      </c>
      <c r="J10" s="10">
        <v>523648</v>
      </c>
      <c r="K10" s="10">
        <v>310580</v>
      </c>
      <c r="L10" s="10">
        <v>-171944</v>
      </c>
      <c r="M10" s="10">
        <v>2972760</v>
      </c>
    </row>
    <row r="11" spans="2:13" ht="27" customHeight="1" x14ac:dyDescent="0.3">
      <c r="B11" s="138" t="s">
        <v>94</v>
      </c>
      <c r="C11" s="10">
        <v>0</v>
      </c>
      <c r="D11" s="10">
        <v>0</v>
      </c>
      <c r="E11" s="10">
        <v>0</v>
      </c>
      <c r="F11" s="10">
        <v>0</v>
      </c>
      <c r="G11" s="10">
        <v>194224</v>
      </c>
      <c r="H11" s="10">
        <v>0</v>
      </c>
      <c r="I11" s="10">
        <v>-111930</v>
      </c>
      <c r="J11" s="10">
        <v>0</v>
      </c>
      <c r="K11" s="10">
        <v>0</v>
      </c>
      <c r="L11" s="10">
        <v>0</v>
      </c>
      <c r="M11" s="10">
        <v>1577</v>
      </c>
    </row>
    <row r="12" spans="2:13" ht="27" customHeight="1" x14ac:dyDescent="0.3">
      <c r="B12" s="139" t="s">
        <v>95</v>
      </c>
      <c r="C12" s="139">
        <v>1345018</v>
      </c>
      <c r="D12" s="139">
        <v>1495020</v>
      </c>
      <c r="E12" s="139">
        <v>2236925</v>
      </c>
      <c r="F12" s="139">
        <v>691700</v>
      </c>
      <c r="G12" s="139">
        <v>4877539</v>
      </c>
      <c r="H12" s="139">
        <v>3035637</v>
      </c>
      <c r="I12" s="139">
        <v>4419933</v>
      </c>
      <c r="J12" s="139">
        <v>1524546</v>
      </c>
      <c r="K12" s="139">
        <v>710580</v>
      </c>
      <c r="L12" s="216">
        <v>432</v>
      </c>
      <c r="M12" s="139">
        <v>4239919</v>
      </c>
    </row>
    <row r="13" spans="2:13" ht="27" customHeight="1" x14ac:dyDescent="0.3">
      <c r="B13" s="140" t="s">
        <v>96</v>
      </c>
      <c r="C13" s="10">
        <v>1887516</v>
      </c>
      <c r="D13" s="10">
        <v>1378827</v>
      </c>
      <c r="E13" s="10">
        <v>992375</v>
      </c>
      <c r="F13" s="10">
        <v>366059</v>
      </c>
      <c r="G13" s="10">
        <v>7353914</v>
      </c>
      <c r="H13" s="10">
        <v>6930782</v>
      </c>
      <c r="I13" s="10">
        <v>7632461</v>
      </c>
      <c r="J13" s="10">
        <v>1834766</v>
      </c>
      <c r="K13" s="10">
        <v>1026510</v>
      </c>
      <c r="L13" s="10">
        <v>4422219</v>
      </c>
      <c r="M13" s="10">
        <v>2544475</v>
      </c>
    </row>
    <row r="14" spans="2:13" ht="27" customHeight="1" x14ac:dyDescent="0.3">
      <c r="B14" s="137" t="s">
        <v>97</v>
      </c>
      <c r="C14" s="10">
        <v>0</v>
      </c>
      <c r="D14" s="10">
        <v>0</v>
      </c>
      <c r="E14" s="10">
        <v>0</v>
      </c>
      <c r="F14" s="10">
        <v>0</v>
      </c>
      <c r="G14" s="10">
        <v>0</v>
      </c>
      <c r="H14" s="10">
        <v>0</v>
      </c>
      <c r="I14" s="10">
        <v>0</v>
      </c>
      <c r="J14" s="10">
        <v>0</v>
      </c>
      <c r="K14" s="10">
        <v>0</v>
      </c>
      <c r="L14" s="10">
        <v>0</v>
      </c>
      <c r="M14" s="10">
        <v>0</v>
      </c>
    </row>
    <row r="15" spans="2:13" ht="27" customHeight="1" x14ac:dyDescent="0.3">
      <c r="B15" s="138" t="s">
        <v>98</v>
      </c>
      <c r="C15" s="10">
        <v>0</v>
      </c>
      <c r="D15" s="10">
        <v>0</v>
      </c>
      <c r="E15" s="10">
        <v>0</v>
      </c>
      <c r="F15" s="10">
        <v>0</v>
      </c>
      <c r="G15" s="10">
        <v>0</v>
      </c>
      <c r="H15" s="10">
        <v>0</v>
      </c>
      <c r="I15" s="10">
        <v>0</v>
      </c>
      <c r="J15" s="10">
        <v>0</v>
      </c>
      <c r="K15" s="10">
        <v>0</v>
      </c>
      <c r="L15" s="10">
        <v>0</v>
      </c>
      <c r="M15" s="10">
        <v>118038</v>
      </c>
    </row>
    <row r="16" spans="2:13" ht="27" customHeight="1" x14ac:dyDescent="0.3">
      <c r="B16" s="137" t="s">
        <v>99</v>
      </c>
      <c r="C16" s="10">
        <v>955969</v>
      </c>
      <c r="D16" s="10">
        <v>448180</v>
      </c>
      <c r="E16" s="10">
        <v>1108389</v>
      </c>
      <c r="F16" s="10">
        <v>594373</v>
      </c>
      <c r="G16" s="10">
        <v>981343</v>
      </c>
      <c r="H16" s="10">
        <v>1688051</v>
      </c>
      <c r="I16" s="10">
        <v>673554</v>
      </c>
      <c r="J16" s="10">
        <v>93424</v>
      </c>
      <c r="K16" s="10">
        <v>49593</v>
      </c>
      <c r="L16" s="10">
        <v>495717</v>
      </c>
      <c r="M16" s="10">
        <v>979394</v>
      </c>
    </row>
    <row r="17" spans="2:13" ht="27" customHeight="1" x14ac:dyDescent="0.3">
      <c r="B17" s="215" t="s">
        <v>100</v>
      </c>
      <c r="C17" s="215">
        <v>4188504</v>
      </c>
      <c r="D17" s="215">
        <v>3322027</v>
      </c>
      <c r="E17" s="215">
        <v>4337689</v>
      </c>
      <c r="F17" s="215">
        <v>1652131</v>
      </c>
      <c r="G17" s="215">
        <v>13212796</v>
      </c>
      <c r="H17" s="215">
        <v>11654470</v>
      </c>
      <c r="I17" s="215">
        <v>12725948</v>
      </c>
      <c r="J17" s="215">
        <v>3452735</v>
      </c>
      <c r="K17" s="215">
        <v>1786683</v>
      </c>
      <c r="L17" s="215">
        <v>4918368</v>
      </c>
      <c r="M17" s="215">
        <v>7881826</v>
      </c>
    </row>
    <row r="18" spans="2:13" ht="27" customHeight="1" x14ac:dyDescent="0.3">
      <c r="B18" s="140" t="s">
        <v>101</v>
      </c>
      <c r="C18" s="213">
        <v>0</v>
      </c>
      <c r="D18" s="213">
        <v>495000</v>
      </c>
      <c r="E18" s="213">
        <v>0</v>
      </c>
      <c r="F18" s="213">
        <v>0</v>
      </c>
      <c r="G18" s="213">
        <v>0</v>
      </c>
      <c r="H18" s="213">
        <v>0</v>
      </c>
      <c r="I18" s="213">
        <v>228150</v>
      </c>
      <c r="J18" s="213">
        <v>0</v>
      </c>
      <c r="K18" s="213">
        <v>0</v>
      </c>
      <c r="L18" s="10">
        <v>380500</v>
      </c>
      <c r="M18" s="213">
        <v>440000</v>
      </c>
    </row>
    <row r="19" spans="2:13" ht="27" customHeight="1" x14ac:dyDescent="0.3">
      <c r="B19" s="137" t="s">
        <v>102</v>
      </c>
      <c r="C19" s="10">
        <v>0</v>
      </c>
      <c r="D19" s="10">
        <v>535000</v>
      </c>
      <c r="E19" s="10">
        <v>0</v>
      </c>
      <c r="F19" s="10">
        <v>0</v>
      </c>
      <c r="G19" s="10">
        <v>1020000</v>
      </c>
      <c r="H19" s="10">
        <v>0</v>
      </c>
      <c r="I19" s="10">
        <v>1602000</v>
      </c>
      <c r="J19" s="10">
        <v>0</v>
      </c>
      <c r="K19" s="10">
        <v>668558</v>
      </c>
      <c r="L19" s="10">
        <v>781516</v>
      </c>
      <c r="M19" s="10">
        <v>760000</v>
      </c>
    </row>
    <row r="20" spans="2:13" ht="27" customHeight="1" x14ac:dyDescent="0.3">
      <c r="B20" s="137" t="s">
        <v>103</v>
      </c>
      <c r="C20" s="10">
        <v>62531</v>
      </c>
      <c r="D20" s="10">
        <v>102235</v>
      </c>
      <c r="E20" s="10">
        <v>143329</v>
      </c>
      <c r="F20" s="10">
        <v>39181</v>
      </c>
      <c r="G20" s="10">
        <v>65508</v>
      </c>
      <c r="H20" s="10">
        <v>77779</v>
      </c>
      <c r="I20" s="10">
        <v>82273</v>
      </c>
      <c r="J20" s="10">
        <v>6664</v>
      </c>
      <c r="K20" s="10">
        <v>5469</v>
      </c>
      <c r="L20" s="10">
        <v>25398</v>
      </c>
      <c r="M20" s="10">
        <v>6593</v>
      </c>
    </row>
    <row r="21" spans="2:13" ht="27" customHeight="1" x14ac:dyDescent="0.3">
      <c r="B21" s="137" t="s">
        <v>104</v>
      </c>
      <c r="C21" s="10">
        <v>1523880</v>
      </c>
      <c r="D21" s="10">
        <v>699311</v>
      </c>
      <c r="E21" s="10">
        <v>2632149</v>
      </c>
      <c r="F21" s="10">
        <v>887929</v>
      </c>
      <c r="G21" s="10">
        <v>7315353</v>
      </c>
      <c r="H21" s="10">
        <v>8227382</v>
      </c>
      <c r="I21" s="10">
        <v>3410423</v>
      </c>
      <c r="J21" s="10">
        <v>1040731</v>
      </c>
      <c r="K21" s="10">
        <v>108403</v>
      </c>
      <c r="L21" s="10">
        <v>524798</v>
      </c>
      <c r="M21" s="10">
        <v>3050859</v>
      </c>
    </row>
    <row r="22" spans="2:13" ht="27" customHeight="1" x14ac:dyDescent="0.3">
      <c r="B22" s="137" t="s">
        <v>105</v>
      </c>
      <c r="C22" s="10">
        <v>0</v>
      </c>
      <c r="D22" s="10">
        <v>0</v>
      </c>
      <c r="E22" s="10">
        <v>0</v>
      </c>
      <c r="F22" s="10">
        <v>0</v>
      </c>
      <c r="G22" s="10">
        <v>24466</v>
      </c>
      <c r="H22" s="10">
        <v>0</v>
      </c>
      <c r="I22" s="10">
        <v>648751</v>
      </c>
      <c r="J22" s="10">
        <v>0</v>
      </c>
      <c r="K22" s="10">
        <v>0</v>
      </c>
      <c r="L22" s="10">
        <v>0</v>
      </c>
      <c r="M22" s="10">
        <v>0</v>
      </c>
    </row>
    <row r="23" spans="2:13" ht="27" customHeight="1" x14ac:dyDescent="0.3">
      <c r="B23" s="137" t="s">
        <v>106</v>
      </c>
      <c r="C23" s="10">
        <v>0</v>
      </c>
      <c r="D23" s="10">
        <v>0</v>
      </c>
      <c r="E23" s="10">
        <v>0</v>
      </c>
      <c r="F23" s="10">
        <v>0</v>
      </c>
      <c r="G23" s="10">
        <v>228414</v>
      </c>
      <c r="H23" s="10">
        <v>0</v>
      </c>
      <c r="I23" s="10">
        <v>0</v>
      </c>
      <c r="J23" s="10">
        <v>0</v>
      </c>
      <c r="K23" s="10">
        <v>0</v>
      </c>
      <c r="L23" s="10">
        <v>517384</v>
      </c>
      <c r="M23" s="10">
        <v>0</v>
      </c>
    </row>
    <row r="24" spans="2:13" ht="27" customHeight="1" x14ac:dyDescent="0.3">
      <c r="B24" s="137" t="s">
        <v>107</v>
      </c>
      <c r="C24" s="10">
        <v>0</v>
      </c>
      <c r="D24" s="10">
        <v>0</v>
      </c>
      <c r="E24" s="10">
        <v>0</v>
      </c>
      <c r="F24" s="10">
        <v>0</v>
      </c>
      <c r="G24" s="10">
        <v>99774</v>
      </c>
      <c r="H24" s="10">
        <v>0</v>
      </c>
      <c r="I24" s="10">
        <v>32134</v>
      </c>
      <c r="J24" s="10">
        <v>0</v>
      </c>
      <c r="K24" s="10">
        <v>0</v>
      </c>
      <c r="L24" s="10">
        <v>0</v>
      </c>
      <c r="M24" s="10">
        <v>208239</v>
      </c>
    </row>
    <row r="25" spans="2:13" ht="27" customHeight="1" x14ac:dyDescent="0.3">
      <c r="B25" s="137" t="s">
        <v>108</v>
      </c>
      <c r="C25" s="10">
        <v>0</v>
      </c>
      <c r="D25" s="10">
        <v>0</v>
      </c>
      <c r="E25" s="10">
        <v>0</v>
      </c>
      <c r="F25" s="10">
        <v>0</v>
      </c>
      <c r="G25" s="10">
        <v>0</v>
      </c>
      <c r="H25" s="10">
        <v>0</v>
      </c>
      <c r="I25" s="10">
        <v>0</v>
      </c>
      <c r="J25" s="10">
        <v>0</v>
      </c>
      <c r="K25" s="10">
        <v>0</v>
      </c>
      <c r="L25" s="10">
        <v>0</v>
      </c>
      <c r="M25" s="10">
        <v>0</v>
      </c>
    </row>
    <row r="26" spans="2:13" ht="27" customHeight="1" x14ac:dyDescent="0.3">
      <c r="B26" s="137" t="s">
        <v>109</v>
      </c>
      <c r="C26" s="10">
        <v>0</v>
      </c>
      <c r="D26" s="10">
        <v>0</v>
      </c>
      <c r="E26" s="10">
        <v>0</v>
      </c>
      <c r="F26" s="10">
        <v>0</v>
      </c>
      <c r="G26" s="10">
        <v>0</v>
      </c>
      <c r="H26" s="10">
        <v>0</v>
      </c>
      <c r="I26" s="10">
        <v>0</v>
      </c>
      <c r="J26" s="10">
        <v>0</v>
      </c>
      <c r="K26" s="10">
        <v>0</v>
      </c>
      <c r="L26" s="10">
        <v>0</v>
      </c>
      <c r="M26" s="10">
        <v>0</v>
      </c>
    </row>
    <row r="27" spans="2:13" ht="27" customHeight="1" x14ac:dyDescent="0.3">
      <c r="B27" s="137" t="s">
        <v>110</v>
      </c>
      <c r="C27" s="10">
        <v>0</v>
      </c>
      <c r="D27" s="10">
        <v>2212</v>
      </c>
      <c r="E27" s="10">
        <v>0</v>
      </c>
      <c r="F27" s="10">
        <v>0</v>
      </c>
      <c r="G27" s="10">
        <v>665638</v>
      </c>
      <c r="H27" s="10">
        <v>0</v>
      </c>
      <c r="I27" s="10">
        <v>375170</v>
      </c>
      <c r="J27" s="10">
        <v>0</v>
      </c>
      <c r="K27" s="10">
        <v>0</v>
      </c>
      <c r="L27" s="10">
        <v>86755</v>
      </c>
      <c r="M27" s="10">
        <v>34256</v>
      </c>
    </row>
    <row r="28" spans="2:13" ht="27" customHeight="1" x14ac:dyDescent="0.3">
      <c r="B28" s="137" t="s">
        <v>111</v>
      </c>
      <c r="C28" s="10">
        <v>0</v>
      </c>
      <c r="D28" s="10">
        <v>0</v>
      </c>
      <c r="E28" s="10">
        <v>0</v>
      </c>
      <c r="F28" s="10">
        <v>0</v>
      </c>
      <c r="G28" s="10">
        <v>44336</v>
      </c>
      <c r="H28" s="10">
        <v>0</v>
      </c>
      <c r="I28" s="10">
        <v>15124</v>
      </c>
      <c r="J28" s="10">
        <v>0</v>
      </c>
      <c r="K28" s="10">
        <v>767</v>
      </c>
      <c r="L28" s="10">
        <v>0</v>
      </c>
      <c r="M28" s="10">
        <v>0</v>
      </c>
    </row>
    <row r="29" spans="2:13" ht="27" customHeight="1" x14ac:dyDescent="0.3">
      <c r="B29" s="137" t="s">
        <v>112</v>
      </c>
      <c r="C29" s="10">
        <v>0</v>
      </c>
      <c r="D29" s="10">
        <v>0</v>
      </c>
      <c r="E29" s="10">
        <v>0</v>
      </c>
      <c r="F29" s="10">
        <v>0</v>
      </c>
      <c r="G29" s="10">
        <v>0</v>
      </c>
      <c r="H29" s="10">
        <v>0</v>
      </c>
      <c r="I29" s="10">
        <v>0</v>
      </c>
      <c r="J29" s="10">
        <v>0</v>
      </c>
      <c r="K29" s="10">
        <v>0</v>
      </c>
      <c r="L29" s="10">
        <v>0</v>
      </c>
      <c r="M29" s="10">
        <v>0</v>
      </c>
    </row>
    <row r="30" spans="2:13" ht="27" customHeight="1" x14ac:dyDescent="0.3">
      <c r="B30" s="137" t="s">
        <v>113</v>
      </c>
      <c r="C30" s="10">
        <v>0</v>
      </c>
      <c r="D30" s="10">
        <v>0</v>
      </c>
      <c r="E30" s="10">
        <v>0</v>
      </c>
      <c r="F30" s="10">
        <v>0</v>
      </c>
      <c r="G30" s="10">
        <v>0</v>
      </c>
      <c r="H30" s="10">
        <v>0</v>
      </c>
      <c r="I30" s="10">
        <v>0</v>
      </c>
      <c r="J30" s="10">
        <v>0</v>
      </c>
      <c r="K30" s="10">
        <v>0</v>
      </c>
      <c r="L30" s="10">
        <v>0</v>
      </c>
      <c r="M30" s="10">
        <v>0</v>
      </c>
    </row>
    <row r="31" spans="2:13" ht="27" customHeight="1" x14ac:dyDescent="0.3">
      <c r="B31" s="137" t="s">
        <v>114</v>
      </c>
      <c r="C31" s="10">
        <v>0</v>
      </c>
      <c r="D31" s="10">
        <v>5799</v>
      </c>
      <c r="E31" s="10">
        <v>9885</v>
      </c>
      <c r="F31" s="10">
        <v>0</v>
      </c>
      <c r="G31" s="10">
        <v>28264</v>
      </c>
      <c r="H31" s="10">
        <v>0</v>
      </c>
      <c r="I31" s="10">
        <v>787740</v>
      </c>
      <c r="J31" s="10">
        <v>4397</v>
      </c>
      <c r="K31" s="10">
        <v>0</v>
      </c>
      <c r="L31" s="10">
        <v>729186</v>
      </c>
      <c r="M31" s="10">
        <v>9831</v>
      </c>
    </row>
    <row r="32" spans="2:13" ht="27" customHeight="1" x14ac:dyDescent="0.3">
      <c r="B32" s="137" t="s">
        <v>115</v>
      </c>
      <c r="C32" s="10">
        <v>0</v>
      </c>
      <c r="D32" s="10">
        <v>0</v>
      </c>
      <c r="E32" s="10">
        <v>0</v>
      </c>
      <c r="F32" s="10">
        <v>0</v>
      </c>
      <c r="G32" s="10">
        <v>72393</v>
      </c>
      <c r="H32" s="10">
        <v>0</v>
      </c>
      <c r="I32" s="10">
        <v>51768</v>
      </c>
      <c r="J32" s="10">
        <v>2218</v>
      </c>
      <c r="K32" s="10">
        <v>0</v>
      </c>
      <c r="L32" s="10">
        <v>0</v>
      </c>
      <c r="M32" s="10">
        <v>41853</v>
      </c>
    </row>
    <row r="33" spans="2:13" ht="27" customHeight="1" x14ac:dyDescent="0.3">
      <c r="B33" s="137" t="s">
        <v>116</v>
      </c>
      <c r="C33" s="10">
        <v>1140393</v>
      </c>
      <c r="D33" s="10">
        <v>282499</v>
      </c>
      <c r="E33" s="10">
        <v>253172</v>
      </c>
      <c r="F33" s="10">
        <v>172456</v>
      </c>
      <c r="G33" s="10">
        <v>1200641</v>
      </c>
      <c r="H33" s="10">
        <v>550380</v>
      </c>
      <c r="I33" s="10">
        <v>1756146</v>
      </c>
      <c r="J33" s="10">
        <v>389272</v>
      </c>
      <c r="K33" s="10">
        <v>75934</v>
      </c>
      <c r="L33" s="10">
        <v>206753</v>
      </c>
      <c r="M33" s="10">
        <v>1646126</v>
      </c>
    </row>
    <row r="34" spans="2:13" ht="27" customHeight="1" x14ac:dyDescent="0.3">
      <c r="B34" s="137" t="s">
        <v>117</v>
      </c>
      <c r="C34" s="10">
        <v>562511</v>
      </c>
      <c r="D34" s="10">
        <v>12738</v>
      </c>
      <c r="E34" s="10">
        <v>206736</v>
      </c>
      <c r="F34" s="10">
        <v>365082</v>
      </c>
      <c r="G34" s="10">
        <v>68351</v>
      </c>
      <c r="H34" s="10">
        <v>479582</v>
      </c>
      <c r="I34" s="10">
        <v>-222234</v>
      </c>
      <c r="J34" s="10">
        <v>17537</v>
      </c>
      <c r="K34" s="10">
        <v>32127</v>
      </c>
      <c r="L34" s="10">
        <v>92908</v>
      </c>
      <c r="M34" s="10">
        <v>241846</v>
      </c>
    </row>
    <row r="35" spans="2:13" ht="27" customHeight="1" x14ac:dyDescent="0.3">
      <c r="B35" s="137" t="s">
        <v>118</v>
      </c>
      <c r="C35" s="10">
        <v>419268</v>
      </c>
      <c r="D35" s="10">
        <v>829218</v>
      </c>
      <c r="E35" s="10">
        <v>639022</v>
      </c>
      <c r="F35" s="10">
        <v>38431</v>
      </c>
      <c r="G35" s="10">
        <v>1140851</v>
      </c>
      <c r="H35" s="10">
        <v>1002255</v>
      </c>
      <c r="I35" s="10">
        <v>2508849</v>
      </c>
      <c r="J35" s="10">
        <v>1132099</v>
      </c>
      <c r="K35" s="10">
        <v>553971</v>
      </c>
      <c r="L35" s="10">
        <v>103896</v>
      </c>
      <c r="M35" s="10">
        <v>435277</v>
      </c>
    </row>
    <row r="36" spans="2:13" ht="27" customHeight="1" x14ac:dyDescent="0.3">
      <c r="B36" s="137" t="s">
        <v>119</v>
      </c>
      <c r="C36" s="10">
        <v>275384</v>
      </c>
      <c r="D36" s="10">
        <v>34365</v>
      </c>
      <c r="E36" s="10">
        <v>31211</v>
      </c>
      <c r="F36" s="10">
        <v>13318</v>
      </c>
      <c r="G36" s="10">
        <v>43797</v>
      </c>
      <c r="H36" s="10">
        <v>13534</v>
      </c>
      <c r="I36" s="10">
        <v>459140</v>
      </c>
      <c r="J36" s="10">
        <v>0</v>
      </c>
      <c r="K36" s="10">
        <v>128028</v>
      </c>
      <c r="L36" s="10">
        <v>0</v>
      </c>
      <c r="M36" s="10">
        <v>632751</v>
      </c>
    </row>
    <row r="37" spans="2:13" ht="27" customHeight="1" x14ac:dyDescent="0.3">
      <c r="B37" s="138" t="s">
        <v>120</v>
      </c>
      <c r="C37" s="10">
        <v>97190</v>
      </c>
      <c r="D37" s="10">
        <v>261085</v>
      </c>
      <c r="E37" s="10">
        <v>404693</v>
      </c>
      <c r="F37" s="10">
        <v>35443</v>
      </c>
      <c r="G37" s="10">
        <v>780700</v>
      </c>
      <c r="H37" s="10">
        <v>779978</v>
      </c>
      <c r="I37" s="10">
        <v>460889</v>
      </c>
      <c r="J37" s="10">
        <v>859818</v>
      </c>
      <c r="K37" s="10">
        <v>153049</v>
      </c>
      <c r="L37" s="10">
        <v>1416962</v>
      </c>
      <c r="M37" s="10">
        <v>19534</v>
      </c>
    </row>
    <row r="38" spans="2:13" ht="27" customHeight="1" x14ac:dyDescent="0.3">
      <c r="B38" s="137" t="s">
        <v>121</v>
      </c>
      <c r="C38" s="10">
        <v>107346</v>
      </c>
      <c r="D38" s="10">
        <v>62565</v>
      </c>
      <c r="E38" s="10">
        <v>17493</v>
      </c>
      <c r="F38" s="10">
        <v>100292</v>
      </c>
      <c r="G38" s="10">
        <v>414310</v>
      </c>
      <c r="H38" s="10">
        <v>523580</v>
      </c>
      <c r="I38" s="10">
        <v>529627</v>
      </c>
      <c r="J38" s="10">
        <v>0</v>
      </c>
      <c r="K38" s="10">
        <v>60377</v>
      </c>
      <c r="L38" s="10">
        <v>52311</v>
      </c>
      <c r="M38" s="10">
        <v>354661</v>
      </c>
    </row>
    <row r="39" spans="2:13" ht="27" customHeight="1" thickBot="1" x14ac:dyDescent="0.35">
      <c r="B39" s="141" t="s">
        <v>122</v>
      </c>
      <c r="C39" s="141">
        <v>4188504</v>
      </c>
      <c r="D39" s="141">
        <v>3322027</v>
      </c>
      <c r="E39" s="141">
        <v>4337689</v>
      </c>
      <c r="F39" s="141">
        <v>1652131</v>
      </c>
      <c r="G39" s="141">
        <v>13212796</v>
      </c>
      <c r="H39" s="141">
        <v>11654470</v>
      </c>
      <c r="I39" s="141">
        <v>12725948</v>
      </c>
      <c r="J39" s="141">
        <v>3452735</v>
      </c>
      <c r="K39" s="141">
        <v>1786683</v>
      </c>
      <c r="L39" s="141">
        <v>4918368</v>
      </c>
      <c r="M39" s="141">
        <v>7881826</v>
      </c>
    </row>
    <row r="40" spans="2:13" ht="14.5" thickTop="1" x14ac:dyDescent="0.3">
      <c r="B40" s="256" t="s">
        <v>230</v>
      </c>
      <c r="C40" s="256"/>
      <c r="D40" s="256"/>
      <c r="E40" s="256"/>
      <c r="F40" s="256"/>
      <c r="G40" s="256"/>
      <c r="H40" s="256"/>
      <c r="I40" s="256"/>
      <c r="J40" s="256"/>
      <c r="K40" s="292" t="s">
        <v>132</v>
      </c>
      <c r="L40" s="292"/>
    </row>
    <row r="41" spans="2:13" x14ac:dyDescent="0.3">
      <c r="C41" s="17"/>
      <c r="D41" s="17"/>
      <c r="E41" s="17"/>
      <c r="F41" s="17"/>
      <c r="G41" s="17"/>
      <c r="H41" s="17"/>
      <c r="I41" s="17"/>
      <c r="J41" s="17"/>
      <c r="K41" s="17"/>
      <c r="L41" s="17"/>
      <c r="M41" s="17"/>
    </row>
    <row r="42" spans="2:13" x14ac:dyDescent="0.3">
      <c r="C42" s="17"/>
      <c r="D42" s="17"/>
      <c r="E42" s="17"/>
      <c r="F42" s="17"/>
      <c r="G42" s="17"/>
      <c r="H42" s="17"/>
      <c r="I42" s="17"/>
      <c r="J42" s="17"/>
      <c r="K42" s="17"/>
      <c r="L42" s="17"/>
      <c r="M42" s="17"/>
    </row>
    <row r="43" spans="2:13" x14ac:dyDescent="0.3">
      <c r="C43" s="17"/>
      <c r="D43" s="17"/>
      <c r="E43" s="17"/>
      <c r="F43" s="17"/>
      <c r="G43" s="17"/>
      <c r="H43" s="17"/>
      <c r="I43" s="17"/>
      <c r="J43" s="17"/>
      <c r="K43" s="17"/>
      <c r="L43" s="17"/>
      <c r="M43" s="17"/>
    </row>
    <row r="45" spans="2:13" x14ac:dyDescent="0.3">
      <c r="C45" s="16"/>
    </row>
  </sheetData>
  <sheetProtection algorithmName="SHA-512" hashValue="hM0QemPbUd+Mm0MY2Ve7g8Nb384j6iqmkhzX2RC2eabv5NM4jLyEQgnPaVqaK2vDFuHH65r7Z5K8Gog4soElHA==" saltValue="NXTK/nS1G8MoGvOKpQ8AVw==" spinCount="100000" sheet="1" objects="1" scenarios="1"/>
  <mergeCells count="3">
    <mergeCell ref="B40:J40"/>
    <mergeCell ref="K40:L40"/>
    <mergeCell ref="B4:M4"/>
  </mergeCells>
  <pageMargins left="0.7" right="0.7" top="0.75" bottom="0.75" header="0.3" footer="0.3"/>
  <pageSetup paperSize="9" scale="4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rgb="FF92D050"/>
    <pageSetUpPr fitToPage="1"/>
  </sheetPr>
  <dimension ref="B3:M44"/>
  <sheetViews>
    <sheetView showGridLines="0" zoomScale="80" zoomScaleNormal="80" workbookViewId="0">
      <selection activeCell="H14" sqref="H14"/>
    </sheetView>
  </sheetViews>
  <sheetFormatPr defaultColWidth="9.453125" defaultRowHeight="14" x14ac:dyDescent="0.3"/>
  <cols>
    <col min="1" max="1" width="16.453125" style="4" customWidth="1"/>
    <col min="2" max="2" width="34" style="4" customWidth="1"/>
    <col min="3" max="13" width="21.54296875" style="4" customWidth="1"/>
    <col min="14" max="14" width="1.54296875" style="4" customWidth="1"/>
    <col min="15" max="16384" width="9.453125" style="4"/>
  </cols>
  <sheetData>
    <row r="3" spans="2:13" x14ac:dyDescent="0.3">
      <c r="B3" s="304" t="s">
        <v>123</v>
      </c>
      <c r="C3" s="304"/>
      <c r="D3" s="304"/>
      <c r="E3" s="304"/>
      <c r="F3" s="304"/>
      <c r="G3" s="304"/>
      <c r="H3" s="304"/>
      <c r="I3" s="304"/>
      <c r="J3" s="304"/>
      <c r="K3" s="304"/>
      <c r="L3" s="304"/>
      <c r="M3" s="304"/>
    </row>
    <row r="4" spans="2:13" ht="25.5" customHeight="1" x14ac:dyDescent="0.3">
      <c r="B4" s="293" t="s">
        <v>318</v>
      </c>
      <c r="C4" s="294"/>
      <c r="D4" s="294"/>
      <c r="E4" s="294"/>
      <c r="F4" s="294"/>
      <c r="G4" s="294"/>
      <c r="H4" s="294"/>
      <c r="I4" s="294"/>
      <c r="J4" s="294"/>
      <c r="K4" s="294"/>
      <c r="L4" s="294"/>
      <c r="M4" s="295"/>
    </row>
    <row r="5" spans="2:13" ht="57" customHeight="1" x14ac:dyDescent="0.3">
      <c r="B5" s="209" t="s">
        <v>0</v>
      </c>
      <c r="C5" s="210" t="s">
        <v>232</v>
      </c>
      <c r="D5" s="210" t="s">
        <v>54</v>
      </c>
      <c r="E5" s="210" t="s">
        <v>233</v>
      </c>
      <c r="F5" s="210" t="s">
        <v>234</v>
      </c>
      <c r="G5" s="210" t="s">
        <v>262</v>
      </c>
      <c r="H5" s="210" t="s">
        <v>235</v>
      </c>
      <c r="I5" s="210" t="s">
        <v>236</v>
      </c>
      <c r="J5" s="210" t="s">
        <v>237</v>
      </c>
      <c r="K5" s="210" t="s">
        <v>31</v>
      </c>
      <c r="L5" s="210" t="s">
        <v>258</v>
      </c>
      <c r="M5" s="210" t="s">
        <v>259</v>
      </c>
    </row>
    <row r="6" spans="2:13" ht="30" customHeight="1" x14ac:dyDescent="0.3">
      <c r="B6" s="138" t="s">
        <v>89</v>
      </c>
      <c r="C6" s="10">
        <v>600000</v>
      </c>
      <c r="D6" s="10">
        <v>810000</v>
      </c>
      <c r="E6" s="10">
        <v>1000000</v>
      </c>
      <c r="F6" s="10">
        <v>606250</v>
      </c>
      <c r="G6" s="10">
        <v>1000000</v>
      </c>
      <c r="H6" s="10">
        <v>1000000</v>
      </c>
      <c r="I6" s="10">
        <v>1000000</v>
      </c>
      <c r="J6" s="10">
        <v>600000</v>
      </c>
      <c r="K6" s="10">
        <v>0</v>
      </c>
      <c r="L6" s="10">
        <v>2307000</v>
      </c>
      <c r="M6" s="10">
        <v>2763720</v>
      </c>
    </row>
    <row r="7" spans="2:13" ht="30" customHeight="1" x14ac:dyDescent="0.3">
      <c r="B7" s="137" t="s">
        <v>90</v>
      </c>
      <c r="C7" s="10">
        <v>0</v>
      </c>
      <c r="D7" s="10">
        <v>512139</v>
      </c>
      <c r="E7" s="10">
        <v>0</v>
      </c>
      <c r="F7" s="10">
        <v>0</v>
      </c>
      <c r="G7" s="10">
        <v>10871</v>
      </c>
      <c r="H7" s="10">
        <v>0</v>
      </c>
      <c r="I7" s="10">
        <v>0</v>
      </c>
      <c r="J7" s="10">
        <v>0</v>
      </c>
      <c r="K7" s="10">
        <v>0</v>
      </c>
      <c r="L7" s="10">
        <v>0</v>
      </c>
      <c r="M7" s="10">
        <v>0</v>
      </c>
    </row>
    <row r="8" spans="2:13" ht="30" customHeight="1" x14ac:dyDescent="0.3">
      <c r="B8" s="137" t="s">
        <v>91</v>
      </c>
      <c r="C8" s="10">
        <v>106980</v>
      </c>
      <c r="D8" s="10">
        <v>259600</v>
      </c>
      <c r="E8" s="10">
        <v>872516</v>
      </c>
      <c r="F8" s="10">
        <v>0</v>
      </c>
      <c r="G8" s="10">
        <v>0</v>
      </c>
      <c r="H8" s="10">
        <v>0</v>
      </c>
      <c r="I8" s="10">
        <v>12066</v>
      </c>
      <c r="J8" s="10">
        <v>348987</v>
      </c>
      <c r="K8" s="10">
        <v>0</v>
      </c>
      <c r="L8" s="10">
        <v>0</v>
      </c>
      <c r="M8" s="10">
        <v>0</v>
      </c>
    </row>
    <row r="9" spans="2:13" ht="30" customHeight="1" x14ac:dyDescent="0.3">
      <c r="B9" s="137" t="s">
        <v>92</v>
      </c>
      <c r="C9" s="10">
        <v>0</v>
      </c>
      <c r="D9" s="10">
        <v>0</v>
      </c>
      <c r="E9" s="10">
        <v>0</v>
      </c>
      <c r="F9" s="10">
        <v>0</v>
      </c>
      <c r="G9" s="10">
        <v>0</v>
      </c>
      <c r="H9" s="10">
        <v>0</v>
      </c>
      <c r="I9" s="10">
        <v>0</v>
      </c>
      <c r="J9" s="10">
        <v>0</v>
      </c>
      <c r="K9" s="10">
        <v>0</v>
      </c>
      <c r="L9" s="10">
        <v>0</v>
      </c>
      <c r="M9" s="10">
        <v>0</v>
      </c>
    </row>
    <row r="10" spans="2:13" ht="30" customHeight="1" x14ac:dyDescent="0.3">
      <c r="B10" s="137" t="s">
        <v>93</v>
      </c>
      <c r="C10" s="10">
        <v>379101</v>
      </c>
      <c r="D10" s="10">
        <v>126360</v>
      </c>
      <c r="E10" s="10">
        <v>3292669</v>
      </c>
      <c r="F10" s="10">
        <v>1641827</v>
      </c>
      <c r="G10" s="10">
        <v>249831</v>
      </c>
      <c r="H10" s="10">
        <v>2940696</v>
      </c>
      <c r="I10" s="10">
        <v>4259936</v>
      </c>
      <c r="J10" s="10">
        <v>54199</v>
      </c>
      <c r="K10" s="10">
        <v>0</v>
      </c>
      <c r="L10" s="10">
        <v>-110118</v>
      </c>
      <c r="M10" s="10">
        <v>682578</v>
      </c>
    </row>
    <row r="11" spans="2:13" ht="30" customHeight="1" x14ac:dyDescent="0.3">
      <c r="B11" s="137" t="s">
        <v>94</v>
      </c>
      <c r="C11" s="10">
        <v>0</v>
      </c>
      <c r="D11" s="10">
        <v>0</v>
      </c>
      <c r="E11" s="10">
        <v>377479</v>
      </c>
      <c r="F11" s="10">
        <v>184974</v>
      </c>
      <c r="G11" s="10">
        <v>0</v>
      </c>
      <c r="H11" s="10">
        <v>0</v>
      </c>
      <c r="I11" s="10">
        <v>150000</v>
      </c>
      <c r="J11" s="10">
        <v>10000</v>
      </c>
      <c r="K11" s="10">
        <v>0</v>
      </c>
      <c r="L11" s="10">
        <v>0</v>
      </c>
      <c r="M11" s="10">
        <v>-296915</v>
      </c>
    </row>
    <row r="12" spans="2:13" ht="30" customHeight="1" x14ac:dyDescent="0.3">
      <c r="B12" s="139" t="s">
        <v>95</v>
      </c>
      <c r="C12" s="139">
        <v>1086081</v>
      </c>
      <c r="D12" s="139">
        <v>1708099</v>
      </c>
      <c r="E12" s="139">
        <v>5542665</v>
      </c>
      <c r="F12" s="139">
        <v>2433052</v>
      </c>
      <c r="G12" s="139">
        <v>1260702</v>
      </c>
      <c r="H12" s="139">
        <v>3940696</v>
      </c>
      <c r="I12" s="139">
        <v>5422002</v>
      </c>
      <c r="J12" s="139">
        <v>1013186</v>
      </c>
      <c r="K12" s="139">
        <v>0</v>
      </c>
      <c r="L12" s="139">
        <v>2196882</v>
      </c>
      <c r="M12" s="139">
        <v>3149383</v>
      </c>
    </row>
    <row r="13" spans="2:13" ht="30" customHeight="1" x14ac:dyDescent="0.3">
      <c r="B13" s="137" t="s">
        <v>96</v>
      </c>
      <c r="C13" s="10">
        <v>1750034</v>
      </c>
      <c r="D13" s="10">
        <v>2147420</v>
      </c>
      <c r="E13" s="10">
        <v>5252283</v>
      </c>
      <c r="F13" s="10">
        <v>3769411</v>
      </c>
      <c r="G13" s="10">
        <v>420683</v>
      </c>
      <c r="H13" s="10">
        <v>3526145</v>
      </c>
      <c r="I13" s="10">
        <v>3988938</v>
      </c>
      <c r="J13" s="10">
        <v>919017</v>
      </c>
      <c r="K13" s="10">
        <v>0</v>
      </c>
      <c r="L13" s="10">
        <v>3209544</v>
      </c>
      <c r="M13" s="10">
        <v>3199665</v>
      </c>
    </row>
    <row r="14" spans="2:13" ht="30" customHeight="1" x14ac:dyDescent="0.3">
      <c r="B14" s="137" t="s">
        <v>97</v>
      </c>
      <c r="C14" s="10">
        <v>0</v>
      </c>
      <c r="D14" s="10">
        <v>0</v>
      </c>
      <c r="E14" s="10">
        <v>0</v>
      </c>
      <c r="F14" s="10">
        <v>0</v>
      </c>
      <c r="G14" s="10">
        <v>0</v>
      </c>
      <c r="H14" s="10">
        <v>0</v>
      </c>
      <c r="I14" s="10">
        <v>0</v>
      </c>
      <c r="J14" s="10">
        <v>0</v>
      </c>
      <c r="K14" s="10">
        <v>0</v>
      </c>
      <c r="L14" s="10">
        <v>0</v>
      </c>
      <c r="M14" s="10">
        <v>0</v>
      </c>
    </row>
    <row r="15" spans="2:13" ht="30" customHeight="1" x14ac:dyDescent="0.3">
      <c r="B15" s="137" t="s">
        <v>98</v>
      </c>
      <c r="C15" s="10">
        <v>0</v>
      </c>
      <c r="D15" s="10">
        <v>0</v>
      </c>
      <c r="E15" s="10">
        <v>5561</v>
      </c>
      <c r="F15" s="10">
        <v>0</v>
      </c>
      <c r="G15" s="10">
        <v>0</v>
      </c>
      <c r="H15" s="10">
        <v>0</v>
      </c>
      <c r="I15" s="10">
        <v>280840</v>
      </c>
      <c r="J15" s="10">
        <v>0</v>
      </c>
      <c r="K15" s="10">
        <v>0</v>
      </c>
      <c r="L15" s="10">
        <v>0</v>
      </c>
      <c r="M15" s="10">
        <v>0</v>
      </c>
    </row>
    <row r="16" spans="2:13" ht="30" customHeight="1" x14ac:dyDescent="0.3">
      <c r="B16" s="137" t="s">
        <v>99</v>
      </c>
      <c r="C16" s="10">
        <v>114672</v>
      </c>
      <c r="D16" s="10">
        <v>889260</v>
      </c>
      <c r="E16" s="10">
        <v>2125133</v>
      </c>
      <c r="F16" s="10">
        <v>743274</v>
      </c>
      <c r="G16" s="10">
        <v>103503</v>
      </c>
      <c r="H16" s="10">
        <v>1122710</v>
      </c>
      <c r="I16" s="10">
        <v>1579432</v>
      </c>
      <c r="J16" s="10">
        <v>68031</v>
      </c>
      <c r="K16" s="10">
        <v>0</v>
      </c>
      <c r="L16" s="10">
        <v>396999</v>
      </c>
      <c r="M16" s="10">
        <v>726400</v>
      </c>
    </row>
    <row r="17" spans="2:13" ht="30" customHeight="1" x14ac:dyDescent="0.3">
      <c r="B17" s="215" t="s">
        <v>100</v>
      </c>
      <c r="C17" s="215">
        <v>2950787</v>
      </c>
      <c r="D17" s="215">
        <v>4744779</v>
      </c>
      <c r="E17" s="215">
        <v>12925642</v>
      </c>
      <c r="F17" s="215">
        <v>6945736</v>
      </c>
      <c r="G17" s="215">
        <v>1784889</v>
      </c>
      <c r="H17" s="215">
        <v>8589551</v>
      </c>
      <c r="I17" s="215">
        <v>11271212</v>
      </c>
      <c r="J17" s="215">
        <v>2000235</v>
      </c>
      <c r="K17" s="215">
        <v>0</v>
      </c>
      <c r="L17" s="215">
        <v>5803425</v>
      </c>
      <c r="M17" s="215">
        <v>7075448</v>
      </c>
    </row>
    <row r="18" spans="2:13" ht="30" customHeight="1" x14ac:dyDescent="0.3">
      <c r="B18" s="140" t="s">
        <v>101</v>
      </c>
      <c r="C18" s="213">
        <v>232117</v>
      </c>
      <c r="D18" s="213">
        <v>436500</v>
      </c>
      <c r="E18" s="213">
        <v>1170000</v>
      </c>
      <c r="F18" s="213">
        <v>380000</v>
      </c>
      <c r="G18" s="213">
        <v>30406</v>
      </c>
      <c r="H18" s="213">
        <v>0</v>
      </c>
      <c r="I18" s="213">
        <v>0</v>
      </c>
      <c r="J18" s="213">
        <v>0</v>
      </c>
      <c r="K18" s="213">
        <v>0</v>
      </c>
      <c r="L18" s="213">
        <v>0</v>
      </c>
      <c r="M18" s="213">
        <v>0</v>
      </c>
    </row>
    <row r="19" spans="2:13" ht="30" customHeight="1" x14ac:dyDescent="0.3">
      <c r="B19" s="137" t="s">
        <v>102</v>
      </c>
      <c r="C19" s="10">
        <v>1015883</v>
      </c>
      <c r="D19" s="10">
        <v>1450000</v>
      </c>
      <c r="E19" s="10">
        <v>1663500</v>
      </c>
      <c r="F19" s="10">
        <v>1020000</v>
      </c>
      <c r="G19" s="10">
        <v>0</v>
      </c>
      <c r="H19" s="10">
        <v>0</v>
      </c>
      <c r="I19" s="10">
        <v>2710000</v>
      </c>
      <c r="J19" s="10">
        <v>456500</v>
      </c>
      <c r="K19" s="10">
        <v>0</v>
      </c>
      <c r="L19" s="10">
        <v>0</v>
      </c>
      <c r="M19" s="10">
        <v>0</v>
      </c>
    </row>
    <row r="20" spans="2:13" ht="30" customHeight="1" x14ac:dyDescent="0.3">
      <c r="B20" s="137" t="s">
        <v>103</v>
      </c>
      <c r="C20" s="10">
        <v>5212</v>
      </c>
      <c r="D20" s="10">
        <v>24051</v>
      </c>
      <c r="E20" s="10">
        <v>40338</v>
      </c>
      <c r="F20" s="10">
        <v>224636</v>
      </c>
      <c r="G20" s="10">
        <v>5905</v>
      </c>
      <c r="H20" s="10">
        <v>91469</v>
      </c>
      <c r="I20" s="10">
        <v>64322</v>
      </c>
      <c r="J20" s="10">
        <v>60238</v>
      </c>
      <c r="K20" s="10">
        <v>0</v>
      </c>
      <c r="L20" s="10">
        <v>26186</v>
      </c>
      <c r="M20" s="10">
        <v>19441</v>
      </c>
    </row>
    <row r="21" spans="2:13" ht="30" customHeight="1" x14ac:dyDescent="0.3">
      <c r="B21" s="137" t="s">
        <v>104</v>
      </c>
      <c r="C21" s="10">
        <v>887458</v>
      </c>
      <c r="D21" s="10">
        <v>530598</v>
      </c>
      <c r="E21" s="10">
        <v>4479634</v>
      </c>
      <c r="F21" s="10">
        <v>849338</v>
      </c>
      <c r="G21" s="10">
        <v>1057005</v>
      </c>
      <c r="H21" s="10">
        <v>4940917</v>
      </c>
      <c r="I21" s="10">
        <v>5255179</v>
      </c>
      <c r="J21" s="10">
        <v>314518</v>
      </c>
      <c r="K21" s="10">
        <v>0</v>
      </c>
      <c r="L21" s="10">
        <v>2888377</v>
      </c>
      <c r="M21" s="10">
        <v>1781560</v>
      </c>
    </row>
    <row r="22" spans="2:13" ht="30" customHeight="1" x14ac:dyDescent="0.3">
      <c r="B22" s="137" t="s">
        <v>105</v>
      </c>
      <c r="C22" s="10">
        <v>0</v>
      </c>
      <c r="D22" s="10">
        <v>0</v>
      </c>
      <c r="E22" s="10">
        <v>0</v>
      </c>
      <c r="F22" s="10">
        <v>0</v>
      </c>
      <c r="G22" s="10">
        <v>0</v>
      </c>
      <c r="H22" s="10">
        <v>0</v>
      </c>
      <c r="I22" s="10">
        <v>93773</v>
      </c>
      <c r="J22" s="10">
        <v>0</v>
      </c>
      <c r="K22" s="10">
        <v>0</v>
      </c>
      <c r="L22" s="10">
        <v>0</v>
      </c>
      <c r="M22" s="10">
        <v>0</v>
      </c>
    </row>
    <row r="23" spans="2:13" ht="30" customHeight="1" x14ac:dyDescent="0.3">
      <c r="B23" s="137" t="s">
        <v>106</v>
      </c>
      <c r="C23" s="10">
        <v>0</v>
      </c>
      <c r="D23" s="10">
        <v>0</v>
      </c>
      <c r="E23" s="10">
        <v>566621</v>
      </c>
      <c r="F23" s="10">
        <v>86571</v>
      </c>
      <c r="G23" s="10">
        <v>0</v>
      </c>
      <c r="H23" s="10">
        <v>146557</v>
      </c>
      <c r="I23" s="10">
        <v>50147</v>
      </c>
      <c r="J23" s="10">
        <v>0</v>
      </c>
      <c r="K23" s="10">
        <v>0</v>
      </c>
      <c r="L23" s="10">
        <v>0</v>
      </c>
      <c r="M23" s="10">
        <v>1480103</v>
      </c>
    </row>
    <row r="24" spans="2:13" ht="30" customHeight="1" x14ac:dyDescent="0.3">
      <c r="B24" s="137" t="s">
        <v>107</v>
      </c>
      <c r="C24" s="10">
        <v>0</v>
      </c>
      <c r="D24" s="10">
        <v>0</v>
      </c>
      <c r="E24" s="10">
        <v>29147</v>
      </c>
      <c r="F24" s="10">
        <v>0</v>
      </c>
      <c r="G24" s="10">
        <v>0</v>
      </c>
      <c r="H24" s="10">
        <v>0</v>
      </c>
      <c r="I24" s="10">
        <v>96318</v>
      </c>
      <c r="J24" s="10">
        <v>0</v>
      </c>
      <c r="K24" s="10">
        <v>0</v>
      </c>
      <c r="L24" s="10">
        <v>0</v>
      </c>
      <c r="M24" s="10">
        <v>0</v>
      </c>
    </row>
    <row r="25" spans="2:13" ht="30" customHeight="1" x14ac:dyDescent="0.3">
      <c r="B25" s="137" t="s">
        <v>108</v>
      </c>
      <c r="C25" s="10">
        <v>0</v>
      </c>
      <c r="D25" s="10">
        <v>0</v>
      </c>
      <c r="E25" s="10">
        <v>0</v>
      </c>
      <c r="F25" s="10">
        <v>0</v>
      </c>
      <c r="G25" s="10">
        <v>0</v>
      </c>
      <c r="H25" s="10">
        <v>0</v>
      </c>
      <c r="I25" s="10">
        <v>0</v>
      </c>
      <c r="J25" s="10">
        <v>0</v>
      </c>
      <c r="K25" s="10">
        <v>0</v>
      </c>
      <c r="L25" s="10">
        <v>0</v>
      </c>
      <c r="M25" s="10">
        <v>0</v>
      </c>
    </row>
    <row r="26" spans="2:13" ht="30" customHeight="1" x14ac:dyDescent="0.3">
      <c r="B26" s="137" t="s">
        <v>109</v>
      </c>
      <c r="C26" s="10">
        <v>0</v>
      </c>
      <c r="D26" s="10">
        <v>0</v>
      </c>
      <c r="E26" s="10">
        <v>0</v>
      </c>
      <c r="F26" s="10">
        <v>0</v>
      </c>
      <c r="G26" s="10">
        <v>0</v>
      </c>
      <c r="H26" s="10">
        <v>0</v>
      </c>
      <c r="I26" s="10">
        <v>0</v>
      </c>
      <c r="J26" s="10">
        <v>0</v>
      </c>
      <c r="K26" s="10">
        <v>0</v>
      </c>
      <c r="L26" s="10">
        <v>0</v>
      </c>
      <c r="M26" s="10">
        <v>0</v>
      </c>
    </row>
    <row r="27" spans="2:13" ht="30" customHeight="1" x14ac:dyDescent="0.3">
      <c r="B27" s="137" t="s">
        <v>110</v>
      </c>
      <c r="C27" s="10">
        <v>34281</v>
      </c>
      <c r="D27" s="10">
        <v>0</v>
      </c>
      <c r="E27" s="10">
        <v>374074</v>
      </c>
      <c r="F27" s="10">
        <v>142204</v>
      </c>
      <c r="G27" s="10">
        <v>0</v>
      </c>
      <c r="H27" s="10">
        <v>6768</v>
      </c>
      <c r="I27" s="10">
        <v>904976</v>
      </c>
      <c r="J27" s="10">
        <v>50292</v>
      </c>
      <c r="K27" s="10">
        <v>0</v>
      </c>
      <c r="L27" s="10">
        <v>0</v>
      </c>
      <c r="M27" s="10">
        <v>190802</v>
      </c>
    </row>
    <row r="28" spans="2:13" ht="30" customHeight="1" x14ac:dyDescent="0.3">
      <c r="B28" s="137" t="s">
        <v>111</v>
      </c>
      <c r="C28" s="10">
        <v>0</v>
      </c>
      <c r="D28" s="10">
        <v>0</v>
      </c>
      <c r="E28" s="10">
        <v>392053</v>
      </c>
      <c r="F28" s="10">
        <v>7612</v>
      </c>
      <c r="G28" s="10">
        <v>0</v>
      </c>
      <c r="H28" s="10">
        <v>0</v>
      </c>
      <c r="I28" s="10">
        <v>6654</v>
      </c>
      <c r="J28" s="10">
        <v>0</v>
      </c>
      <c r="K28" s="10">
        <v>0</v>
      </c>
      <c r="L28" s="10">
        <v>0</v>
      </c>
      <c r="M28" s="10">
        <v>698041</v>
      </c>
    </row>
    <row r="29" spans="2:13" ht="30" customHeight="1" x14ac:dyDescent="0.3">
      <c r="B29" s="137" t="s">
        <v>112</v>
      </c>
      <c r="C29" s="10">
        <v>0</v>
      </c>
      <c r="D29" s="10">
        <v>0</v>
      </c>
      <c r="E29" s="10">
        <v>0</v>
      </c>
      <c r="F29" s="10">
        <v>0</v>
      </c>
      <c r="G29" s="10">
        <v>0</v>
      </c>
      <c r="H29" s="10">
        <v>0</v>
      </c>
      <c r="I29" s="10">
        <v>0</v>
      </c>
      <c r="J29" s="10">
        <v>0</v>
      </c>
      <c r="K29" s="10">
        <v>0</v>
      </c>
      <c r="L29" s="10">
        <v>0</v>
      </c>
      <c r="M29" s="10">
        <v>402</v>
      </c>
    </row>
    <row r="30" spans="2:13" ht="30" customHeight="1" x14ac:dyDescent="0.3">
      <c r="B30" s="137" t="s">
        <v>113</v>
      </c>
      <c r="C30" s="10">
        <v>0</v>
      </c>
      <c r="D30" s="10">
        <v>0</v>
      </c>
      <c r="E30" s="10">
        <v>0</v>
      </c>
      <c r="F30" s="10">
        <v>0</v>
      </c>
      <c r="G30" s="10">
        <v>0</v>
      </c>
      <c r="H30" s="10">
        <v>0</v>
      </c>
      <c r="I30" s="10">
        <v>0</v>
      </c>
      <c r="J30" s="10">
        <v>0</v>
      </c>
      <c r="K30" s="10">
        <v>0</v>
      </c>
      <c r="L30" s="10">
        <v>0</v>
      </c>
      <c r="M30" s="10">
        <v>0</v>
      </c>
    </row>
    <row r="31" spans="2:13" ht="30" customHeight="1" x14ac:dyDescent="0.3">
      <c r="B31" s="137" t="s">
        <v>114</v>
      </c>
      <c r="C31" s="10">
        <v>0</v>
      </c>
      <c r="D31" s="10">
        <v>13678</v>
      </c>
      <c r="E31" s="10">
        <v>219196</v>
      </c>
      <c r="F31" s="10">
        <v>104079</v>
      </c>
      <c r="G31" s="10">
        <v>509</v>
      </c>
      <c r="H31" s="10">
        <v>43618</v>
      </c>
      <c r="I31" s="10">
        <v>0</v>
      </c>
      <c r="J31" s="10">
        <v>32318</v>
      </c>
      <c r="K31" s="10">
        <v>0</v>
      </c>
      <c r="L31" s="10">
        <v>0</v>
      </c>
      <c r="M31" s="10">
        <v>0</v>
      </c>
    </row>
    <row r="32" spans="2:13" ht="30" customHeight="1" x14ac:dyDescent="0.3">
      <c r="B32" s="137" t="s">
        <v>115</v>
      </c>
      <c r="C32" s="10">
        <v>5654</v>
      </c>
      <c r="D32" s="10">
        <v>0</v>
      </c>
      <c r="E32" s="10">
        <v>0</v>
      </c>
      <c r="F32" s="10">
        <v>0</v>
      </c>
      <c r="G32" s="10">
        <v>0</v>
      </c>
      <c r="H32" s="10">
        <v>206228</v>
      </c>
      <c r="I32" s="10">
        <v>0</v>
      </c>
      <c r="J32" s="10">
        <v>2733</v>
      </c>
      <c r="K32" s="10">
        <v>0</v>
      </c>
      <c r="L32" s="10">
        <v>0</v>
      </c>
      <c r="M32" s="10">
        <v>33174</v>
      </c>
    </row>
    <row r="33" spans="2:13" ht="30" customHeight="1" x14ac:dyDescent="0.3">
      <c r="B33" s="137" t="s">
        <v>116</v>
      </c>
      <c r="C33" s="10">
        <v>250784</v>
      </c>
      <c r="D33" s="10">
        <v>1070073</v>
      </c>
      <c r="E33" s="10">
        <v>952244</v>
      </c>
      <c r="F33" s="10">
        <v>1456821</v>
      </c>
      <c r="G33" s="10">
        <v>142127</v>
      </c>
      <c r="H33" s="10">
        <v>1934307</v>
      </c>
      <c r="I33" s="10">
        <v>331534</v>
      </c>
      <c r="J33" s="10">
        <v>331771</v>
      </c>
      <c r="K33" s="10">
        <v>0</v>
      </c>
      <c r="L33" s="10">
        <v>80829</v>
      </c>
      <c r="M33" s="10">
        <v>712780</v>
      </c>
    </row>
    <row r="34" spans="2:13" ht="30" customHeight="1" x14ac:dyDescent="0.3">
      <c r="B34" s="137" t="s">
        <v>117</v>
      </c>
      <c r="C34" s="10">
        <v>71568</v>
      </c>
      <c r="D34" s="10">
        <v>80002</v>
      </c>
      <c r="E34" s="10">
        <v>129528</v>
      </c>
      <c r="F34" s="10">
        <v>34377</v>
      </c>
      <c r="G34" s="10">
        <v>26866</v>
      </c>
      <c r="H34" s="10">
        <v>58665</v>
      </c>
      <c r="I34" s="10">
        <v>56456</v>
      </c>
      <c r="J34" s="10">
        <v>47283</v>
      </c>
      <c r="K34" s="10">
        <v>0</v>
      </c>
      <c r="L34" s="10">
        <v>610786</v>
      </c>
      <c r="M34" s="10">
        <v>471221</v>
      </c>
    </row>
    <row r="35" spans="2:13" ht="30" customHeight="1" x14ac:dyDescent="0.3">
      <c r="B35" s="137" t="s">
        <v>118</v>
      </c>
      <c r="C35" s="10">
        <v>132352</v>
      </c>
      <c r="D35" s="10">
        <v>794247</v>
      </c>
      <c r="E35" s="10">
        <v>2332041</v>
      </c>
      <c r="F35" s="10">
        <v>1557211</v>
      </c>
      <c r="G35" s="10">
        <v>389991</v>
      </c>
      <c r="H35" s="10">
        <v>570709</v>
      </c>
      <c r="I35" s="10">
        <v>798085</v>
      </c>
      <c r="J35" s="10">
        <v>471419</v>
      </c>
      <c r="K35" s="10">
        <v>0</v>
      </c>
      <c r="L35" s="10">
        <v>1292774</v>
      </c>
      <c r="M35" s="10">
        <v>768293</v>
      </c>
    </row>
    <row r="36" spans="2:13" ht="30" customHeight="1" x14ac:dyDescent="0.3">
      <c r="B36" s="137" t="s">
        <v>119</v>
      </c>
      <c r="C36" s="10">
        <v>0</v>
      </c>
      <c r="D36" s="10">
        <v>0</v>
      </c>
      <c r="E36" s="10">
        <v>7188</v>
      </c>
      <c r="F36" s="10">
        <v>0</v>
      </c>
      <c r="G36" s="10">
        <v>26481</v>
      </c>
      <c r="H36" s="10">
        <v>15012</v>
      </c>
      <c r="I36" s="10">
        <v>92007</v>
      </c>
      <c r="J36" s="10">
        <v>111534</v>
      </c>
      <c r="K36" s="10">
        <v>0</v>
      </c>
      <c r="L36" s="10">
        <v>281469</v>
      </c>
      <c r="M36" s="10">
        <v>570508</v>
      </c>
    </row>
    <row r="37" spans="2:13" ht="30" customHeight="1" x14ac:dyDescent="0.3">
      <c r="B37" s="137" t="s">
        <v>120</v>
      </c>
      <c r="C37" s="10">
        <v>270086</v>
      </c>
      <c r="D37" s="10">
        <v>206859</v>
      </c>
      <c r="E37" s="10">
        <v>110555</v>
      </c>
      <c r="F37" s="10">
        <v>686715</v>
      </c>
      <c r="G37" s="10">
        <v>62320</v>
      </c>
      <c r="H37" s="10">
        <v>491066</v>
      </c>
      <c r="I37" s="10">
        <v>578820</v>
      </c>
      <c r="J37" s="10">
        <v>0</v>
      </c>
      <c r="K37" s="10">
        <v>0</v>
      </c>
      <c r="L37" s="10">
        <v>481255</v>
      </c>
      <c r="M37" s="10">
        <v>146571</v>
      </c>
    </row>
    <row r="38" spans="2:13" ht="30" customHeight="1" x14ac:dyDescent="0.3">
      <c r="B38" s="137" t="s">
        <v>121</v>
      </c>
      <c r="C38" s="10">
        <v>45391</v>
      </c>
      <c r="D38" s="10">
        <v>138772</v>
      </c>
      <c r="E38" s="10">
        <v>459523</v>
      </c>
      <c r="F38" s="10">
        <v>396173</v>
      </c>
      <c r="G38" s="10">
        <v>43277</v>
      </c>
      <c r="H38" s="10">
        <v>84235</v>
      </c>
      <c r="I38" s="10">
        <v>232942</v>
      </c>
      <c r="J38" s="10">
        <v>121630</v>
      </c>
      <c r="K38" s="10">
        <v>0</v>
      </c>
      <c r="L38" s="10">
        <v>141749</v>
      </c>
      <c r="M38" s="10">
        <v>202552</v>
      </c>
    </row>
    <row r="39" spans="2:13" ht="30" customHeight="1" thickBot="1" x14ac:dyDescent="0.35">
      <c r="B39" s="141" t="s">
        <v>122</v>
      </c>
      <c r="C39" s="141">
        <v>2950787</v>
      </c>
      <c r="D39" s="141">
        <v>4744779</v>
      </c>
      <c r="E39" s="141">
        <v>12925642</v>
      </c>
      <c r="F39" s="141">
        <v>6945736</v>
      </c>
      <c r="G39" s="141">
        <v>1784889</v>
      </c>
      <c r="H39" s="141">
        <v>8589551</v>
      </c>
      <c r="I39" s="141">
        <v>11271212</v>
      </c>
      <c r="J39" s="141">
        <v>2000235</v>
      </c>
      <c r="K39" s="141">
        <v>0</v>
      </c>
      <c r="L39" s="141">
        <v>5803425</v>
      </c>
      <c r="M39" s="141">
        <v>7075448</v>
      </c>
    </row>
    <row r="40" spans="2:13" ht="14.5" thickTop="1" x14ac:dyDescent="0.3">
      <c r="B40" s="256" t="s">
        <v>230</v>
      </c>
      <c r="C40" s="256"/>
      <c r="D40" s="256"/>
      <c r="E40" s="256"/>
      <c r="F40" s="256"/>
      <c r="G40" s="256"/>
      <c r="H40" s="256"/>
      <c r="I40" s="256"/>
      <c r="J40" s="256"/>
      <c r="K40" s="256"/>
      <c r="L40" s="292" t="s">
        <v>132</v>
      </c>
      <c r="M40" s="292"/>
    </row>
    <row r="41" spans="2:13" x14ac:dyDescent="0.3">
      <c r="C41" s="17"/>
      <c r="D41" s="17"/>
      <c r="E41" s="17"/>
      <c r="F41" s="17"/>
      <c r="G41" s="17"/>
      <c r="H41" s="17"/>
      <c r="I41" s="17"/>
      <c r="J41" s="17"/>
      <c r="K41" s="17"/>
      <c r="L41" s="17"/>
      <c r="M41" s="17"/>
    </row>
    <row r="42" spans="2:13" x14ac:dyDescent="0.3">
      <c r="C42" s="17"/>
      <c r="D42" s="17"/>
      <c r="E42" s="17"/>
      <c r="F42" s="17"/>
      <c r="G42" s="17"/>
      <c r="H42" s="17"/>
      <c r="I42" s="17"/>
      <c r="J42" s="142"/>
      <c r="K42" s="17"/>
      <c r="L42" s="17"/>
      <c r="M42" s="17"/>
    </row>
    <row r="43" spans="2:13" x14ac:dyDescent="0.3">
      <c r="C43" s="17"/>
      <c r="D43" s="17"/>
      <c r="E43" s="17"/>
      <c r="F43" s="17"/>
      <c r="G43" s="17"/>
      <c r="H43" s="17"/>
      <c r="I43" s="17"/>
      <c r="J43" s="17"/>
      <c r="K43" s="17"/>
      <c r="L43" s="17"/>
      <c r="M43" s="17"/>
    </row>
    <row r="44" spans="2:13" x14ac:dyDescent="0.3">
      <c r="C44" s="17"/>
      <c r="D44" s="17"/>
      <c r="E44" s="17"/>
      <c r="F44" s="17"/>
      <c r="G44" s="17"/>
      <c r="H44" s="17"/>
      <c r="I44" s="17"/>
      <c r="J44" s="17"/>
      <c r="K44" s="17"/>
      <c r="L44" s="17"/>
      <c r="M44" s="17"/>
    </row>
  </sheetData>
  <sheetProtection algorithmName="SHA-512" hashValue="IyWfMypJLcU/mCBsBe+0y8ugEm3oEtMmcw+RuAX1EouIgfOqsqPS180gaTJdZ2qPN9VfENwDqca5fwxuWVHsLg==" saltValue="++BMIZBX71KLcy2BdiuZYQ==" spinCount="100000" sheet="1" objects="1" scenarios="1"/>
  <mergeCells count="4">
    <mergeCell ref="B3:M3"/>
    <mergeCell ref="B4:M4"/>
    <mergeCell ref="B40:K40"/>
    <mergeCell ref="L40:M40"/>
  </mergeCells>
  <pageMargins left="0.7" right="0.7" top="0.75" bottom="0.75" header="0.3" footer="0.3"/>
  <pageSetup paperSize="9" scale="4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rgb="FF92D050"/>
    <pageSetUpPr fitToPage="1"/>
  </sheetPr>
  <dimension ref="B1:M44"/>
  <sheetViews>
    <sheetView showGridLines="0" topLeftCell="D4" zoomScale="80" zoomScaleNormal="80" workbookViewId="0">
      <selection activeCell="C6" sqref="C6:M39"/>
    </sheetView>
  </sheetViews>
  <sheetFormatPr defaultColWidth="9.453125" defaultRowHeight="14" x14ac:dyDescent="0.3"/>
  <cols>
    <col min="1" max="1" width="16.54296875" style="4" customWidth="1"/>
    <col min="2" max="2" width="37.453125" style="4" customWidth="1"/>
    <col min="3" max="13" width="19.54296875" style="4" customWidth="1"/>
    <col min="14" max="16384" width="9.453125" style="4"/>
  </cols>
  <sheetData>
    <row r="1" spans="2:13" ht="9" customHeight="1" x14ac:dyDescent="0.3"/>
    <row r="2" spans="2:13" ht="20.25" customHeight="1" x14ac:dyDescent="0.3"/>
    <row r="3" spans="2:13" ht="17.25" customHeight="1" x14ac:dyDescent="0.3">
      <c r="B3" s="304" t="s">
        <v>123</v>
      </c>
      <c r="C3" s="304"/>
      <c r="D3" s="304"/>
      <c r="E3" s="304"/>
      <c r="F3" s="304"/>
      <c r="G3" s="304"/>
      <c r="H3" s="304"/>
      <c r="I3" s="304"/>
      <c r="J3" s="304"/>
      <c r="K3" s="304"/>
      <c r="L3" s="304"/>
      <c r="M3" s="304"/>
    </row>
    <row r="4" spans="2:13" ht="23.25" customHeight="1" x14ac:dyDescent="0.3">
      <c r="B4" s="293" t="s">
        <v>319</v>
      </c>
      <c r="C4" s="294"/>
      <c r="D4" s="294"/>
      <c r="E4" s="294"/>
      <c r="F4" s="294"/>
      <c r="G4" s="294"/>
      <c r="H4" s="294"/>
      <c r="I4" s="294"/>
      <c r="J4" s="294"/>
      <c r="K4" s="294"/>
      <c r="L4" s="294"/>
      <c r="M4" s="295"/>
    </row>
    <row r="5" spans="2:13" ht="57" customHeight="1" x14ac:dyDescent="0.3">
      <c r="B5" s="209" t="s">
        <v>0</v>
      </c>
      <c r="C5" s="210" t="s">
        <v>33</v>
      </c>
      <c r="D5" s="210" t="s">
        <v>238</v>
      </c>
      <c r="E5" s="210" t="s">
        <v>48</v>
      </c>
      <c r="F5" s="210" t="s">
        <v>35</v>
      </c>
      <c r="G5" s="210" t="s">
        <v>239</v>
      </c>
      <c r="H5" s="210" t="s">
        <v>192</v>
      </c>
      <c r="I5" s="210" t="s">
        <v>193</v>
      </c>
      <c r="J5" s="210" t="s">
        <v>37</v>
      </c>
      <c r="K5" s="210" t="s">
        <v>240</v>
      </c>
      <c r="L5" s="210" t="s">
        <v>241</v>
      </c>
      <c r="M5" s="210" t="s">
        <v>242</v>
      </c>
    </row>
    <row r="6" spans="2:13" ht="30.75" customHeight="1" x14ac:dyDescent="0.3">
      <c r="B6" s="137" t="s">
        <v>89</v>
      </c>
      <c r="C6" s="10">
        <v>600000</v>
      </c>
      <c r="D6" s="10">
        <v>810721</v>
      </c>
      <c r="E6" s="10">
        <v>6499491</v>
      </c>
      <c r="F6" s="10">
        <v>605000</v>
      </c>
      <c r="G6" s="10">
        <v>1500000</v>
      </c>
      <c r="H6" s="10">
        <v>453960</v>
      </c>
      <c r="I6" s="10">
        <v>300000</v>
      </c>
      <c r="J6" s="10">
        <v>693000</v>
      </c>
      <c r="K6" s="10">
        <v>650664</v>
      </c>
      <c r="L6" s="10">
        <v>700000</v>
      </c>
      <c r="M6" s="10">
        <v>410000</v>
      </c>
    </row>
    <row r="7" spans="2:13" ht="30.75" customHeight="1" x14ac:dyDescent="0.3">
      <c r="B7" s="137" t="s">
        <v>90</v>
      </c>
      <c r="C7" s="10">
        <v>1198</v>
      </c>
      <c r="D7" s="10">
        <v>0</v>
      </c>
      <c r="E7" s="10">
        <v>0</v>
      </c>
      <c r="F7" s="10">
        <v>0</v>
      </c>
      <c r="G7" s="10">
        <v>0</v>
      </c>
      <c r="H7" s="10">
        <v>583040</v>
      </c>
      <c r="I7" s="10">
        <v>0</v>
      </c>
      <c r="J7" s="10">
        <v>0</v>
      </c>
      <c r="K7" s="10">
        <v>5712</v>
      </c>
      <c r="L7" s="10">
        <v>0</v>
      </c>
      <c r="M7" s="10">
        <v>1490000</v>
      </c>
    </row>
    <row r="8" spans="2:13" ht="30.75" customHeight="1" x14ac:dyDescent="0.3">
      <c r="B8" s="137" t="s">
        <v>91</v>
      </c>
      <c r="C8" s="10">
        <v>374165</v>
      </c>
      <c r="D8" s="10">
        <v>-79563</v>
      </c>
      <c r="E8" s="10">
        <v>17530</v>
      </c>
      <c r="F8" s="10">
        <v>0</v>
      </c>
      <c r="G8" s="10">
        <v>543473</v>
      </c>
      <c r="H8" s="10">
        <v>0</v>
      </c>
      <c r="I8" s="10">
        <v>11960</v>
      </c>
      <c r="J8" s="10">
        <v>36584</v>
      </c>
      <c r="K8" s="10">
        <v>0</v>
      </c>
      <c r="L8" s="10">
        <v>0</v>
      </c>
      <c r="M8" s="10">
        <v>13447</v>
      </c>
    </row>
    <row r="9" spans="2:13" ht="30.75" customHeight="1" x14ac:dyDescent="0.3">
      <c r="B9" s="138" t="s">
        <v>92</v>
      </c>
      <c r="C9" s="10">
        <v>0</v>
      </c>
      <c r="D9" s="10">
        <v>0</v>
      </c>
      <c r="E9" s="10">
        <v>0</v>
      </c>
      <c r="F9" s="10">
        <v>0</v>
      </c>
      <c r="G9" s="10">
        <v>0</v>
      </c>
      <c r="H9" s="10">
        <v>0</v>
      </c>
      <c r="I9" s="10">
        <v>0</v>
      </c>
      <c r="J9" s="10">
        <v>0</v>
      </c>
      <c r="K9" s="10">
        <v>0</v>
      </c>
      <c r="L9" s="10">
        <v>0</v>
      </c>
      <c r="M9" s="10">
        <v>0</v>
      </c>
    </row>
    <row r="10" spans="2:13" ht="30.75" customHeight="1" x14ac:dyDescent="0.3">
      <c r="B10" s="137" t="s">
        <v>93</v>
      </c>
      <c r="C10" s="10">
        <v>1490344</v>
      </c>
      <c r="D10" s="10">
        <v>-1025847</v>
      </c>
      <c r="E10" s="10">
        <v>20818595</v>
      </c>
      <c r="F10" s="10">
        <v>615213</v>
      </c>
      <c r="G10" s="10">
        <v>1174441</v>
      </c>
      <c r="H10" s="10">
        <v>-31092</v>
      </c>
      <c r="I10" s="10">
        <v>454487</v>
      </c>
      <c r="J10" s="10">
        <v>620095</v>
      </c>
      <c r="K10" s="10">
        <v>151472</v>
      </c>
      <c r="L10" s="10">
        <v>19850</v>
      </c>
      <c r="M10" s="10">
        <v>-2189341</v>
      </c>
    </row>
    <row r="11" spans="2:13" ht="30.75" customHeight="1" x14ac:dyDescent="0.3">
      <c r="B11" s="137" t="s">
        <v>94</v>
      </c>
      <c r="C11" s="10">
        <v>426793</v>
      </c>
      <c r="D11" s="10">
        <v>1499217</v>
      </c>
      <c r="E11" s="10">
        <v>-139312</v>
      </c>
      <c r="F11" s="10">
        <v>0</v>
      </c>
      <c r="G11" s="10">
        <v>0</v>
      </c>
      <c r="H11" s="10">
        <v>0</v>
      </c>
      <c r="I11" s="10">
        <v>0</v>
      </c>
      <c r="J11" s="10">
        <v>0</v>
      </c>
      <c r="K11" s="10">
        <v>0</v>
      </c>
      <c r="L11" s="10">
        <v>0</v>
      </c>
      <c r="M11" s="10">
        <v>0</v>
      </c>
    </row>
    <row r="12" spans="2:13" ht="30.75" customHeight="1" x14ac:dyDescent="0.3">
      <c r="B12" s="139" t="s">
        <v>95</v>
      </c>
      <c r="C12" s="139">
        <v>2892501</v>
      </c>
      <c r="D12" s="139">
        <v>1204528</v>
      </c>
      <c r="E12" s="139">
        <v>27196304</v>
      </c>
      <c r="F12" s="139">
        <v>1220213</v>
      </c>
      <c r="G12" s="139">
        <v>3217914</v>
      </c>
      <c r="H12" s="139">
        <v>1005908</v>
      </c>
      <c r="I12" s="139">
        <v>766447</v>
      </c>
      <c r="J12" s="139">
        <v>1349678</v>
      </c>
      <c r="K12" s="139">
        <v>807848</v>
      </c>
      <c r="L12" s="139">
        <v>719850</v>
      </c>
      <c r="M12" s="139">
        <v>-275895</v>
      </c>
    </row>
    <row r="13" spans="2:13" ht="30.75" customHeight="1" x14ac:dyDescent="0.3">
      <c r="B13" s="137" t="s">
        <v>96</v>
      </c>
      <c r="C13" s="10">
        <v>3320998</v>
      </c>
      <c r="D13" s="10">
        <v>1889105</v>
      </c>
      <c r="E13" s="10">
        <v>10803648</v>
      </c>
      <c r="F13" s="10">
        <v>2929310</v>
      </c>
      <c r="G13" s="10">
        <v>2659409</v>
      </c>
      <c r="H13" s="10">
        <v>1105040</v>
      </c>
      <c r="I13" s="10">
        <v>423921</v>
      </c>
      <c r="J13" s="10">
        <v>2037657</v>
      </c>
      <c r="K13" s="10">
        <v>1302202</v>
      </c>
      <c r="L13" s="10">
        <v>603514</v>
      </c>
      <c r="M13" s="10">
        <v>1511242</v>
      </c>
    </row>
    <row r="14" spans="2:13" ht="30.75" customHeight="1" x14ac:dyDescent="0.3">
      <c r="B14" s="137" t="s">
        <v>97</v>
      </c>
      <c r="C14" s="10">
        <v>0</v>
      </c>
      <c r="D14" s="10">
        <v>0</v>
      </c>
      <c r="E14" s="10">
        <v>0</v>
      </c>
      <c r="F14" s="10">
        <v>0</v>
      </c>
      <c r="G14" s="10">
        <v>0</v>
      </c>
      <c r="H14" s="10">
        <v>0</v>
      </c>
      <c r="I14" s="10">
        <v>0</v>
      </c>
      <c r="J14" s="10">
        <v>0</v>
      </c>
      <c r="K14" s="10">
        <v>0</v>
      </c>
      <c r="L14" s="10">
        <v>0</v>
      </c>
      <c r="M14" s="10">
        <v>0</v>
      </c>
    </row>
    <row r="15" spans="2:13" ht="30.75" customHeight="1" x14ac:dyDescent="0.3">
      <c r="B15" s="137" t="s">
        <v>98</v>
      </c>
      <c r="C15" s="10">
        <v>310714</v>
      </c>
      <c r="D15" s="10">
        <v>0</v>
      </c>
      <c r="E15" s="10">
        <v>0</v>
      </c>
      <c r="F15" s="10">
        <v>0</v>
      </c>
      <c r="G15" s="10">
        <v>0</v>
      </c>
      <c r="H15" s="10">
        <v>0</v>
      </c>
      <c r="I15" s="10">
        <v>1162920</v>
      </c>
      <c r="J15" s="10">
        <v>0</v>
      </c>
      <c r="K15" s="10">
        <v>0</v>
      </c>
      <c r="L15" s="10">
        <v>0</v>
      </c>
      <c r="M15" s="10">
        <v>0</v>
      </c>
    </row>
    <row r="16" spans="2:13" ht="30.75" customHeight="1" x14ac:dyDescent="0.3">
      <c r="B16" s="137" t="s">
        <v>99</v>
      </c>
      <c r="C16" s="10">
        <v>925938</v>
      </c>
      <c r="D16" s="10">
        <v>607221</v>
      </c>
      <c r="E16" s="10">
        <v>842367</v>
      </c>
      <c r="F16" s="10">
        <v>242163</v>
      </c>
      <c r="G16" s="10">
        <v>731175</v>
      </c>
      <c r="H16" s="10">
        <v>324755</v>
      </c>
      <c r="I16" s="10">
        <v>264039</v>
      </c>
      <c r="J16" s="10">
        <v>670143</v>
      </c>
      <c r="K16" s="10">
        <v>420009</v>
      </c>
      <c r="L16" s="10">
        <v>69313</v>
      </c>
      <c r="M16" s="10">
        <v>3389318</v>
      </c>
    </row>
    <row r="17" spans="2:13" ht="30.75" customHeight="1" x14ac:dyDescent="0.3">
      <c r="B17" s="215" t="s">
        <v>100</v>
      </c>
      <c r="C17" s="215">
        <v>7450151</v>
      </c>
      <c r="D17" s="215">
        <v>3700855</v>
      </c>
      <c r="E17" s="215">
        <v>38842319</v>
      </c>
      <c r="F17" s="215">
        <v>4391686</v>
      </c>
      <c r="G17" s="215">
        <v>6608498</v>
      </c>
      <c r="H17" s="215">
        <v>2435703</v>
      </c>
      <c r="I17" s="215">
        <v>2617328</v>
      </c>
      <c r="J17" s="215">
        <v>4057478</v>
      </c>
      <c r="K17" s="215">
        <v>2530059</v>
      </c>
      <c r="L17" s="215">
        <v>1392677</v>
      </c>
      <c r="M17" s="215">
        <v>4624666</v>
      </c>
    </row>
    <row r="18" spans="2:13" ht="30.75" customHeight="1" x14ac:dyDescent="0.3">
      <c r="B18" s="140" t="s">
        <v>101</v>
      </c>
      <c r="C18" s="213">
        <v>790777</v>
      </c>
      <c r="D18" s="213">
        <v>104981</v>
      </c>
      <c r="E18" s="213">
        <v>0</v>
      </c>
      <c r="F18" s="213">
        <v>0</v>
      </c>
      <c r="G18" s="213">
        <v>265885</v>
      </c>
      <c r="H18" s="213">
        <v>92500</v>
      </c>
      <c r="I18" s="213">
        <v>0</v>
      </c>
      <c r="J18" s="213">
        <v>0</v>
      </c>
      <c r="K18" s="213">
        <v>0</v>
      </c>
      <c r="L18" s="213">
        <v>0</v>
      </c>
      <c r="M18" s="213">
        <v>0</v>
      </c>
    </row>
    <row r="19" spans="2:13" ht="30.75" customHeight="1" x14ac:dyDescent="0.3">
      <c r="B19" s="137" t="s">
        <v>102</v>
      </c>
      <c r="C19" s="10">
        <v>1273079</v>
      </c>
      <c r="D19" s="10">
        <v>974500</v>
      </c>
      <c r="E19" s="10">
        <v>10349678</v>
      </c>
      <c r="F19" s="10">
        <v>650000</v>
      </c>
      <c r="G19" s="10">
        <v>433947</v>
      </c>
      <c r="H19" s="10">
        <v>124000</v>
      </c>
      <c r="I19" s="10">
        <v>0</v>
      </c>
      <c r="J19" s="10">
        <v>410000</v>
      </c>
      <c r="K19" s="10">
        <v>843850</v>
      </c>
      <c r="L19" s="10">
        <v>300000</v>
      </c>
      <c r="M19" s="10">
        <v>0</v>
      </c>
    </row>
    <row r="20" spans="2:13" ht="30.75" customHeight="1" x14ac:dyDescent="0.3">
      <c r="B20" s="137" t="s">
        <v>103</v>
      </c>
      <c r="C20" s="10">
        <v>54613</v>
      </c>
      <c r="D20" s="10">
        <v>13880</v>
      </c>
      <c r="E20" s="10">
        <v>59150</v>
      </c>
      <c r="F20" s="10">
        <v>27522</v>
      </c>
      <c r="G20" s="10">
        <v>94853</v>
      </c>
      <c r="H20" s="10">
        <v>15838</v>
      </c>
      <c r="I20" s="10">
        <v>7873</v>
      </c>
      <c r="J20" s="10">
        <v>66499</v>
      </c>
      <c r="K20" s="10">
        <v>32136</v>
      </c>
      <c r="L20" s="10">
        <v>13112</v>
      </c>
      <c r="M20" s="10">
        <v>70702</v>
      </c>
    </row>
    <row r="21" spans="2:13" ht="30.75" customHeight="1" x14ac:dyDescent="0.3">
      <c r="B21" s="137" t="s">
        <v>104</v>
      </c>
      <c r="C21" s="10">
        <v>3213879</v>
      </c>
      <c r="D21" s="10">
        <v>153274</v>
      </c>
      <c r="E21" s="10">
        <v>12642882</v>
      </c>
      <c r="F21" s="10">
        <v>1340080</v>
      </c>
      <c r="G21" s="10">
        <v>1911922</v>
      </c>
      <c r="H21" s="10">
        <v>1170379</v>
      </c>
      <c r="I21" s="10">
        <v>472456</v>
      </c>
      <c r="J21" s="10">
        <v>1841198</v>
      </c>
      <c r="K21" s="10">
        <v>249200</v>
      </c>
      <c r="L21" s="10">
        <v>189600</v>
      </c>
      <c r="M21" s="10">
        <v>267612</v>
      </c>
    </row>
    <row r="22" spans="2:13" ht="30.75" customHeight="1" x14ac:dyDescent="0.3">
      <c r="B22" s="137" t="s">
        <v>105</v>
      </c>
      <c r="C22" s="10">
        <v>0</v>
      </c>
      <c r="D22" s="10">
        <v>0</v>
      </c>
      <c r="E22" s="10">
        <v>0</v>
      </c>
      <c r="F22" s="10">
        <v>22</v>
      </c>
      <c r="G22" s="10">
        <v>0</v>
      </c>
      <c r="H22" s="10">
        <v>0</v>
      </c>
      <c r="I22" s="10">
        <v>0</v>
      </c>
      <c r="J22" s="10">
        <v>0</v>
      </c>
      <c r="K22" s="10">
        <v>0</v>
      </c>
      <c r="L22" s="10">
        <v>0</v>
      </c>
      <c r="M22" s="10">
        <v>0</v>
      </c>
    </row>
    <row r="23" spans="2:13" ht="30.75" customHeight="1" x14ac:dyDescent="0.3">
      <c r="B23" s="137" t="s">
        <v>106</v>
      </c>
      <c r="C23" s="10">
        <v>105612</v>
      </c>
      <c r="D23" s="10">
        <v>134000</v>
      </c>
      <c r="E23" s="10">
        <v>7591447</v>
      </c>
      <c r="F23" s="10">
        <v>0</v>
      </c>
      <c r="G23" s="10">
        <v>711576</v>
      </c>
      <c r="H23" s="10">
        <v>13337</v>
      </c>
      <c r="I23" s="10">
        <v>1448282</v>
      </c>
      <c r="J23" s="10">
        <v>0</v>
      </c>
      <c r="K23" s="10">
        <v>0</v>
      </c>
      <c r="L23" s="10">
        <v>0</v>
      </c>
      <c r="M23" s="10">
        <v>0</v>
      </c>
    </row>
    <row r="24" spans="2:13" ht="30.75" customHeight="1" x14ac:dyDescent="0.3">
      <c r="B24" s="137" t="s">
        <v>107</v>
      </c>
      <c r="C24" s="10">
        <v>52819</v>
      </c>
      <c r="D24" s="10">
        <v>0</v>
      </c>
      <c r="E24" s="10">
        <v>0</v>
      </c>
      <c r="F24" s="10">
        <v>0</v>
      </c>
      <c r="G24" s="10">
        <v>0</v>
      </c>
      <c r="H24" s="10">
        <v>0</v>
      </c>
      <c r="I24" s="10">
        <v>0</v>
      </c>
      <c r="J24" s="10">
        <v>7256</v>
      </c>
      <c r="K24" s="10">
        <v>0</v>
      </c>
      <c r="L24" s="10">
        <v>0</v>
      </c>
      <c r="M24" s="10">
        <v>0</v>
      </c>
    </row>
    <row r="25" spans="2:13" ht="30.75" customHeight="1" x14ac:dyDescent="0.3">
      <c r="B25" s="137" t="s">
        <v>108</v>
      </c>
      <c r="C25" s="10">
        <v>0</v>
      </c>
      <c r="D25" s="10">
        <v>0</v>
      </c>
      <c r="E25" s="10">
        <v>0</v>
      </c>
      <c r="F25" s="10">
        <v>0</v>
      </c>
      <c r="G25" s="10">
        <v>0</v>
      </c>
      <c r="H25" s="10">
        <v>0</v>
      </c>
      <c r="I25" s="10">
        <v>0</v>
      </c>
      <c r="J25" s="10">
        <v>0</v>
      </c>
      <c r="K25" s="10">
        <v>0</v>
      </c>
      <c r="L25" s="10">
        <v>0</v>
      </c>
      <c r="M25" s="10">
        <v>0</v>
      </c>
    </row>
    <row r="26" spans="2:13" ht="30.75" customHeight="1" x14ac:dyDescent="0.3">
      <c r="B26" s="137" t="s">
        <v>109</v>
      </c>
      <c r="C26" s="10">
        <v>0</v>
      </c>
      <c r="D26" s="10">
        <v>0</v>
      </c>
      <c r="E26" s="10">
        <v>0</v>
      </c>
      <c r="F26" s="10">
        <v>0</v>
      </c>
      <c r="G26" s="10">
        <v>0</v>
      </c>
      <c r="H26" s="10">
        <v>0</v>
      </c>
      <c r="I26" s="10">
        <v>0</v>
      </c>
      <c r="J26" s="10">
        <v>0</v>
      </c>
      <c r="K26" s="10">
        <v>0</v>
      </c>
      <c r="L26" s="10">
        <v>0</v>
      </c>
      <c r="M26" s="10">
        <v>0</v>
      </c>
    </row>
    <row r="27" spans="2:13" ht="30.75" customHeight="1" x14ac:dyDescent="0.3">
      <c r="B27" s="137" t="s">
        <v>110</v>
      </c>
      <c r="C27" s="10">
        <v>28859</v>
      </c>
      <c r="D27" s="10">
        <v>9819</v>
      </c>
      <c r="E27" s="10">
        <v>900830</v>
      </c>
      <c r="F27" s="10">
        <v>7018</v>
      </c>
      <c r="G27" s="10">
        <v>129021</v>
      </c>
      <c r="H27" s="10">
        <v>0</v>
      </c>
      <c r="I27" s="10">
        <v>66253</v>
      </c>
      <c r="J27" s="10">
        <v>248163</v>
      </c>
      <c r="K27" s="10">
        <v>27199</v>
      </c>
      <c r="L27" s="10">
        <v>0</v>
      </c>
      <c r="M27" s="10">
        <v>0</v>
      </c>
    </row>
    <row r="28" spans="2:13" ht="30.75" customHeight="1" x14ac:dyDescent="0.3">
      <c r="B28" s="137" t="s">
        <v>111</v>
      </c>
      <c r="C28" s="10">
        <v>624274</v>
      </c>
      <c r="D28" s="10">
        <v>421158</v>
      </c>
      <c r="E28" s="10">
        <v>205733</v>
      </c>
      <c r="F28" s="10">
        <v>490000</v>
      </c>
      <c r="G28" s="10">
        <v>765912</v>
      </c>
      <c r="H28" s="10">
        <v>24260</v>
      </c>
      <c r="I28" s="10">
        <v>0</v>
      </c>
      <c r="J28" s="10">
        <v>0</v>
      </c>
      <c r="K28" s="10">
        <v>231095</v>
      </c>
      <c r="L28" s="10">
        <v>0</v>
      </c>
      <c r="M28" s="10">
        <v>0</v>
      </c>
    </row>
    <row r="29" spans="2:13" ht="30.75" customHeight="1" x14ac:dyDescent="0.3">
      <c r="B29" s="137" t="s">
        <v>112</v>
      </c>
      <c r="C29" s="10">
        <v>0</v>
      </c>
      <c r="D29" s="10">
        <v>0</v>
      </c>
      <c r="E29" s="10">
        <v>81</v>
      </c>
      <c r="F29" s="10">
        <v>0</v>
      </c>
      <c r="G29" s="10">
        <v>0</v>
      </c>
      <c r="H29" s="10">
        <v>0</v>
      </c>
      <c r="I29" s="10">
        <v>0</v>
      </c>
      <c r="J29" s="10">
        <v>0</v>
      </c>
      <c r="K29" s="10">
        <v>0</v>
      </c>
      <c r="L29" s="10">
        <v>0</v>
      </c>
      <c r="M29" s="10">
        <v>0</v>
      </c>
    </row>
    <row r="30" spans="2:13" ht="30.75" customHeight="1" x14ac:dyDescent="0.3">
      <c r="B30" s="137" t="s">
        <v>113</v>
      </c>
      <c r="C30" s="10">
        <v>0</v>
      </c>
      <c r="D30" s="10">
        <v>0</v>
      </c>
      <c r="E30" s="10">
        <v>0</v>
      </c>
      <c r="F30" s="10">
        <v>0</v>
      </c>
      <c r="G30" s="10">
        <v>0</v>
      </c>
      <c r="H30" s="10">
        <v>0</v>
      </c>
      <c r="I30" s="10">
        <v>0</v>
      </c>
      <c r="J30" s="10">
        <v>0</v>
      </c>
      <c r="K30" s="10">
        <v>0</v>
      </c>
      <c r="L30" s="10">
        <v>0</v>
      </c>
      <c r="M30" s="10">
        <v>0</v>
      </c>
    </row>
    <row r="31" spans="2:13" ht="30.75" customHeight="1" x14ac:dyDescent="0.3">
      <c r="B31" s="137" t="s">
        <v>114</v>
      </c>
      <c r="C31" s="10">
        <v>16850</v>
      </c>
      <c r="D31" s="10">
        <v>0</v>
      </c>
      <c r="E31" s="10">
        <v>0</v>
      </c>
      <c r="F31" s="10">
        <v>0</v>
      </c>
      <c r="G31" s="10">
        <v>15908</v>
      </c>
      <c r="H31" s="10">
        <v>0</v>
      </c>
      <c r="I31" s="10">
        <v>109261</v>
      </c>
      <c r="J31" s="10">
        <v>0</v>
      </c>
      <c r="K31" s="10">
        <v>0</v>
      </c>
      <c r="L31" s="10">
        <v>0</v>
      </c>
      <c r="M31" s="10">
        <v>0</v>
      </c>
    </row>
    <row r="32" spans="2:13" ht="30.75" customHeight="1" x14ac:dyDescent="0.3">
      <c r="B32" s="137" t="s">
        <v>115</v>
      </c>
      <c r="C32" s="10">
        <v>0</v>
      </c>
      <c r="D32" s="10">
        <v>0</v>
      </c>
      <c r="E32" s="10">
        <v>758605</v>
      </c>
      <c r="F32" s="10">
        <v>0</v>
      </c>
      <c r="G32" s="10">
        <v>0</v>
      </c>
      <c r="H32" s="10">
        <v>23163</v>
      </c>
      <c r="I32" s="10">
        <v>0</v>
      </c>
      <c r="J32" s="10">
        <v>0</v>
      </c>
      <c r="K32" s="10">
        <v>0</v>
      </c>
      <c r="L32" s="10">
        <v>0</v>
      </c>
      <c r="M32" s="10">
        <v>0</v>
      </c>
    </row>
    <row r="33" spans="2:13" ht="30.75" customHeight="1" x14ac:dyDescent="0.3">
      <c r="B33" s="137" t="s">
        <v>116</v>
      </c>
      <c r="C33" s="10">
        <v>176248</v>
      </c>
      <c r="D33" s="10">
        <v>64939</v>
      </c>
      <c r="E33" s="10">
        <v>2659140</v>
      </c>
      <c r="F33" s="10">
        <v>194435</v>
      </c>
      <c r="G33" s="10">
        <v>1292678</v>
      </c>
      <c r="H33" s="10">
        <v>528989</v>
      </c>
      <c r="I33" s="10">
        <v>31172</v>
      </c>
      <c r="J33" s="10">
        <v>193358</v>
      </c>
      <c r="K33" s="10">
        <v>77583</v>
      </c>
      <c r="L33" s="10">
        <v>417032</v>
      </c>
      <c r="M33" s="10">
        <v>604718</v>
      </c>
    </row>
    <row r="34" spans="2:13" ht="30.75" customHeight="1" x14ac:dyDescent="0.3">
      <c r="B34" s="137" t="s">
        <v>117</v>
      </c>
      <c r="C34" s="10">
        <v>80059</v>
      </c>
      <c r="D34" s="10">
        <v>-2118</v>
      </c>
      <c r="E34" s="10">
        <v>280467</v>
      </c>
      <c r="F34" s="10">
        <v>116603</v>
      </c>
      <c r="G34" s="10">
        <v>59832</v>
      </c>
      <c r="H34" s="10">
        <v>27023</v>
      </c>
      <c r="I34" s="10">
        <v>27840</v>
      </c>
      <c r="J34" s="10">
        <v>94546</v>
      </c>
      <c r="K34" s="10">
        <v>587</v>
      </c>
      <c r="L34" s="10">
        <v>1077</v>
      </c>
      <c r="M34" s="10">
        <v>329767</v>
      </c>
    </row>
    <row r="35" spans="2:13" ht="30.75" customHeight="1" x14ac:dyDescent="0.3">
      <c r="B35" s="137" t="s">
        <v>118</v>
      </c>
      <c r="C35" s="10">
        <v>275440</v>
      </c>
      <c r="D35" s="10">
        <v>605087</v>
      </c>
      <c r="E35" s="10">
        <v>2424421</v>
      </c>
      <c r="F35" s="10">
        <v>750142</v>
      </c>
      <c r="G35" s="10">
        <v>748200</v>
      </c>
      <c r="H35" s="10">
        <v>173350</v>
      </c>
      <c r="I35" s="10">
        <v>327014</v>
      </c>
      <c r="J35" s="10">
        <v>748939</v>
      </c>
      <c r="K35" s="10">
        <v>821794</v>
      </c>
      <c r="L35" s="10">
        <v>257353</v>
      </c>
      <c r="M35" s="10">
        <v>763189</v>
      </c>
    </row>
    <row r="36" spans="2:13" ht="30.75" customHeight="1" x14ac:dyDescent="0.3">
      <c r="B36" s="137" t="s">
        <v>119</v>
      </c>
      <c r="C36" s="10">
        <v>0</v>
      </c>
      <c r="D36" s="10">
        <v>742816</v>
      </c>
      <c r="E36" s="10">
        <v>363845</v>
      </c>
      <c r="F36" s="10">
        <v>485551</v>
      </c>
      <c r="G36" s="10">
        <v>0</v>
      </c>
      <c r="H36" s="10">
        <v>159642</v>
      </c>
      <c r="I36" s="10">
        <v>13618</v>
      </c>
      <c r="J36" s="10">
        <v>48761</v>
      </c>
      <c r="K36" s="10">
        <v>0</v>
      </c>
      <c r="L36" s="10">
        <v>118503</v>
      </c>
      <c r="M36" s="10">
        <v>1460180</v>
      </c>
    </row>
    <row r="37" spans="2:13" ht="30.75" customHeight="1" x14ac:dyDescent="0.3">
      <c r="B37" s="137" t="s">
        <v>120</v>
      </c>
      <c r="C37" s="10">
        <v>736317</v>
      </c>
      <c r="D37" s="10">
        <v>378612</v>
      </c>
      <c r="E37" s="10">
        <v>222363</v>
      </c>
      <c r="F37" s="10">
        <v>24183</v>
      </c>
      <c r="G37" s="10">
        <v>161038</v>
      </c>
      <c r="H37" s="10">
        <v>11866</v>
      </c>
      <c r="I37" s="10">
        <v>66664</v>
      </c>
      <c r="J37" s="10">
        <v>267664</v>
      </c>
      <c r="K37" s="10">
        <v>177533</v>
      </c>
      <c r="L37" s="10">
        <v>32875</v>
      </c>
      <c r="M37" s="10">
        <v>834664</v>
      </c>
    </row>
    <row r="38" spans="2:13" ht="30.75" customHeight="1" x14ac:dyDescent="0.3">
      <c r="B38" s="137" t="s">
        <v>121</v>
      </c>
      <c r="C38" s="10">
        <v>21325</v>
      </c>
      <c r="D38" s="10">
        <v>99906</v>
      </c>
      <c r="E38" s="10">
        <v>383677</v>
      </c>
      <c r="F38" s="10">
        <v>306131</v>
      </c>
      <c r="G38" s="10">
        <v>17728</v>
      </c>
      <c r="H38" s="10">
        <v>71357</v>
      </c>
      <c r="I38" s="10">
        <v>46897</v>
      </c>
      <c r="J38" s="10">
        <v>131095</v>
      </c>
      <c r="K38" s="10">
        <v>69083</v>
      </c>
      <c r="L38" s="10">
        <v>63125</v>
      </c>
      <c r="M38" s="10">
        <v>293833</v>
      </c>
    </row>
    <row r="39" spans="2:13" ht="30.75" customHeight="1" thickBot="1" x14ac:dyDescent="0.35">
      <c r="B39" s="141" t="s">
        <v>122</v>
      </c>
      <c r="C39" s="141">
        <v>7450151</v>
      </c>
      <c r="D39" s="141">
        <v>3700855</v>
      </c>
      <c r="E39" s="141">
        <v>38842319</v>
      </c>
      <c r="F39" s="141">
        <v>4391686</v>
      </c>
      <c r="G39" s="141">
        <v>6608498</v>
      </c>
      <c r="H39" s="141">
        <v>2435703</v>
      </c>
      <c r="I39" s="141">
        <v>2617328</v>
      </c>
      <c r="J39" s="141">
        <v>4057478</v>
      </c>
      <c r="K39" s="141">
        <v>2530059</v>
      </c>
      <c r="L39" s="141">
        <v>1392677</v>
      </c>
      <c r="M39" s="141">
        <v>4624666</v>
      </c>
    </row>
    <row r="40" spans="2:13" ht="14.5" thickTop="1" x14ac:dyDescent="0.3">
      <c r="B40" s="256" t="s">
        <v>230</v>
      </c>
      <c r="C40" s="256"/>
      <c r="D40" s="256"/>
      <c r="E40" s="256"/>
      <c r="F40" s="256"/>
      <c r="G40" s="256"/>
      <c r="H40" s="256"/>
      <c r="I40" s="256"/>
      <c r="J40" s="256"/>
      <c r="K40" s="292" t="s">
        <v>132</v>
      </c>
      <c r="L40" s="292"/>
      <c r="M40" s="292"/>
    </row>
    <row r="41" spans="2:13" x14ac:dyDescent="0.3">
      <c r="C41" s="17"/>
      <c r="D41" s="17"/>
      <c r="E41" s="17"/>
      <c r="F41" s="17"/>
      <c r="G41" s="17"/>
      <c r="H41" s="17"/>
      <c r="I41" s="17"/>
      <c r="J41" s="17"/>
      <c r="K41" s="17"/>
      <c r="L41" s="17"/>
      <c r="M41" s="17"/>
    </row>
    <row r="42" spans="2:13" x14ac:dyDescent="0.3">
      <c r="C42" s="17"/>
      <c r="D42" s="17"/>
      <c r="E42" s="17"/>
      <c r="F42" s="17"/>
      <c r="G42" s="17"/>
      <c r="H42" s="17"/>
      <c r="I42" s="142"/>
      <c r="J42" s="17"/>
      <c r="K42" s="17"/>
      <c r="L42" s="17"/>
      <c r="M42" s="17"/>
    </row>
    <row r="44" spans="2:13" x14ac:dyDescent="0.3">
      <c r="C44" s="17"/>
      <c r="D44" s="17"/>
      <c r="E44" s="17"/>
      <c r="F44" s="17"/>
      <c r="G44" s="17"/>
      <c r="H44" s="17"/>
      <c r="I44" s="17"/>
      <c r="J44" s="17"/>
      <c r="K44" s="17"/>
      <c r="L44" s="17"/>
      <c r="M44" s="17"/>
    </row>
  </sheetData>
  <sheetProtection algorithmName="SHA-512" hashValue="kfE0vGUjolrNETvj7FPyNKscMpBrCTn5fct66APs05l/m1kzabSfiRFRb1Ygvo8Rj7hAecJqNQmiNHHiwjA2+w==" saltValue="JaY7dd4EEnBz+mOsA9PS9w==" spinCount="100000" sheet="1" objects="1" scenarios="1"/>
  <mergeCells count="4">
    <mergeCell ref="B3:M3"/>
    <mergeCell ref="B4:M4"/>
    <mergeCell ref="B40:J40"/>
    <mergeCell ref="K40:M40"/>
  </mergeCells>
  <pageMargins left="0.7" right="0.7" top="0.75" bottom="0.75" header="0.3" footer="0.3"/>
  <pageSetup paperSize="9"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tabColor rgb="FF92D050"/>
    <pageSetUpPr fitToPage="1"/>
  </sheetPr>
  <dimension ref="B3:R44"/>
  <sheetViews>
    <sheetView showGridLines="0" tabSelected="1" zoomScale="80" zoomScaleNormal="80" workbookViewId="0">
      <selection activeCell="E7" sqref="E7"/>
    </sheetView>
  </sheetViews>
  <sheetFormatPr defaultColWidth="9.453125" defaultRowHeight="14.5" x14ac:dyDescent="0.35"/>
  <cols>
    <col min="1" max="1" width="18.453125" style="4" customWidth="1"/>
    <col min="2" max="2" width="37.453125" style="4" customWidth="1"/>
    <col min="3" max="12" width="21.453125" style="4" customWidth="1"/>
    <col min="13" max="13" width="23.453125" style="4" customWidth="1"/>
    <col min="14" max="14" width="6.453125" customWidth="1"/>
    <col min="15" max="15" width="15.54296875" style="4" hidden="1" customWidth="1"/>
    <col min="16" max="16" width="17.453125" style="4" hidden="1" customWidth="1"/>
    <col min="17" max="17" width="18.453125" style="4" hidden="1" customWidth="1"/>
    <col min="18" max="18" width="27.453125" style="4" hidden="1" customWidth="1"/>
    <col min="19" max="19" width="9.453125" style="4" customWidth="1"/>
    <col min="20" max="20" width="5" style="4" customWidth="1"/>
    <col min="21" max="16384" width="9.453125" style="4"/>
  </cols>
  <sheetData>
    <row r="3" spans="2:18" x14ac:dyDescent="0.35">
      <c r="B3" s="304" t="s">
        <v>123</v>
      </c>
      <c r="C3" s="304"/>
      <c r="D3" s="304"/>
      <c r="E3" s="304"/>
      <c r="F3" s="304"/>
      <c r="G3" s="304"/>
      <c r="H3" s="304"/>
      <c r="I3" s="304"/>
      <c r="J3" s="304"/>
      <c r="K3" s="304"/>
      <c r="L3" s="304"/>
      <c r="M3" s="304"/>
    </row>
    <row r="4" spans="2:18" ht="21.75" customHeight="1" x14ac:dyDescent="0.35">
      <c r="B4" s="252" t="s">
        <v>320</v>
      </c>
      <c r="C4" s="252"/>
      <c r="D4" s="252"/>
      <c r="E4" s="252"/>
      <c r="F4" s="252"/>
      <c r="G4" s="252"/>
      <c r="H4" s="252"/>
      <c r="I4" s="252"/>
      <c r="J4" s="252"/>
      <c r="K4" s="252"/>
      <c r="L4" s="252"/>
      <c r="M4" s="252"/>
    </row>
    <row r="5" spans="2:18" ht="57" customHeight="1" x14ac:dyDescent="0.35">
      <c r="B5" s="211" t="s">
        <v>0</v>
      </c>
      <c r="C5" s="210" t="s">
        <v>85</v>
      </c>
      <c r="D5" s="210" t="s">
        <v>212</v>
      </c>
      <c r="E5" s="210" t="s">
        <v>243</v>
      </c>
      <c r="F5" s="210" t="s">
        <v>39</v>
      </c>
      <c r="G5" s="210" t="s">
        <v>244</v>
      </c>
      <c r="H5" s="210" t="s">
        <v>245</v>
      </c>
      <c r="I5" s="210" t="s">
        <v>42</v>
      </c>
      <c r="J5" s="210" t="s">
        <v>246</v>
      </c>
      <c r="K5" s="210" t="s">
        <v>251</v>
      </c>
      <c r="L5" s="210" t="s">
        <v>247</v>
      </c>
      <c r="M5" s="210" t="s">
        <v>45</v>
      </c>
      <c r="O5" s="143" t="s">
        <v>160</v>
      </c>
      <c r="P5" s="143" t="s">
        <v>159</v>
      </c>
    </row>
    <row r="6" spans="2:18" ht="32.25" customHeight="1" x14ac:dyDescent="0.35">
      <c r="B6" s="137" t="s">
        <v>89</v>
      </c>
      <c r="C6" s="10">
        <v>402000</v>
      </c>
      <c r="D6" s="10">
        <v>1028998</v>
      </c>
      <c r="E6" s="10">
        <v>0</v>
      </c>
      <c r="F6" s="10">
        <v>600000</v>
      </c>
      <c r="G6" s="10">
        <v>600000</v>
      </c>
      <c r="H6" s="10">
        <v>497024</v>
      </c>
      <c r="I6" s="10">
        <v>500000</v>
      </c>
      <c r="J6" s="10">
        <v>1000000</v>
      </c>
      <c r="K6" s="10">
        <v>1102550</v>
      </c>
      <c r="L6" s="10">
        <v>0</v>
      </c>
      <c r="M6" s="10">
        <v>42386054</v>
      </c>
      <c r="O6" s="91">
        <f>'APPENDIX 21 i'!J6+'APPENDIX 21 i'!M6+'APPENDIX 21 ii'!G6+'APPENDIX 21 iii'!E6+'APPENDIX  21 iv'!K6</f>
        <v>10602041</v>
      </c>
      <c r="P6" s="18">
        <f>M6-O6</f>
        <v>31784013</v>
      </c>
      <c r="Q6" s="148"/>
    </row>
    <row r="7" spans="2:18" ht="32.25" customHeight="1" x14ac:dyDescent="0.35">
      <c r="B7" s="137" t="s">
        <v>90</v>
      </c>
      <c r="C7" s="10">
        <v>0</v>
      </c>
      <c r="D7" s="10">
        <v>100361</v>
      </c>
      <c r="E7" s="10">
        <v>0</v>
      </c>
      <c r="F7" s="10">
        <v>0</v>
      </c>
      <c r="G7" s="10">
        <v>0</v>
      </c>
      <c r="H7" s="10">
        <v>0</v>
      </c>
      <c r="I7" s="10">
        <v>0</v>
      </c>
      <c r="J7" s="10">
        <v>0</v>
      </c>
      <c r="K7" s="10">
        <v>0</v>
      </c>
      <c r="L7" s="10">
        <v>0</v>
      </c>
      <c r="M7" s="10">
        <v>3363844</v>
      </c>
      <c r="O7" s="91">
        <f>'APPENDIX 21 i'!J7+'APPENDIX 21 i'!M7+'APPENDIX 21 ii'!G7+'APPENDIX 21 iii'!E7+'APPENDIX  21 iv'!K7</f>
        <v>10871</v>
      </c>
      <c r="P7" s="18">
        <f t="shared" ref="P7:P39" si="0">M7-O7</f>
        <v>3352973</v>
      </c>
      <c r="Q7" s="148"/>
      <c r="R7" s="5"/>
    </row>
    <row r="8" spans="2:18" ht="32.25" customHeight="1" x14ac:dyDescent="0.35">
      <c r="B8" s="137" t="s">
        <v>91</v>
      </c>
      <c r="C8" s="10">
        <v>-18227</v>
      </c>
      <c r="D8" s="10">
        <v>0</v>
      </c>
      <c r="E8" s="10">
        <v>0</v>
      </c>
      <c r="F8" s="10">
        <v>191593</v>
      </c>
      <c r="G8" s="10">
        <v>0</v>
      </c>
      <c r="H8" s="10">
        <v>0</v>
      </c>
      <c r="I8" s="10">
        <v>184225</v>
      </c>
      <c r="J8" s="10">
        <v>0</v>
      </c>
      <c r="K8" s="10">
        <v>0</v>
      </c>
      <c r="L8" s="10">
        <v>0</v>
      </c>
      <c r="M8" s="10">
        <v>2883980</v>
      </c>
      <c r="O8" s="91">
        <f>'APPENDIX 21 i'!J8+'APPENDIX 21 i'!M8+'APPENDIX 21 ii'!G8+'APPENDIX 21 iii'!E8+'APPENDIX  21 iv'!K8</f>
        <v>284011</v>
      </c>
      <c r="P8" s="18">
        <f t="shared" si="0"/>
        <v>2599969</v>
      </c>
      <c r="Q8" s="148"/>
    </row>
    <row r="9" spans="2:18" ht="32.25" customHeight="1" x14ac:dyDescent="0.35">
      <c r="B9" s="137" t="s">
        <v>92</v>
      </c>
      <c r="C9" s="10">
        <v>0</v>
      </c>
      <c r="D9" s="10">
        <v>0</v>
      </c>
      <c r="E9" s="10">
        <v>0</v>
      </c>
      <c r="F9" s="10">
        <v>0</v>
      </c>
      <c r="G9" s="10">
        <v>2750</v>
      </c>
      <c r="H9" s="10">
        <v>0</v>
      </c>
      <c r="I9" s="10">
        <v>0</v>
      </c>
      <c r="J9" s="10">
        <v>0</v>
      </c>
      <c r="K9" s="10">
        <v>0</v>
      </c>
      <c r="L9" s="10">
        <v>0</v>
      </c>
      <c r="M9" s="10">
        <v>2750</v>
      </c>
      <c r="O9" s="91">
        <f>'APPENDIX 21 i'!J9+'APPENDIX 21 i'!M9+'APPENDIX 21 ii'!G9+'APPENDIX 21 iii'!E9+'APPENDIX  21 iv'!K9</f>
        <v>0</v>
      </c>
      <c r="P9" s="18">
        <f t="shared" si="0"/>
        <v>2750</v>
      </c>
      <c r="Q9" s="148"/>
    </row>
    <row r="10" spans="2:18" ht="32.25" customHeight="1" x14ac:dyDescent="0.35">
      <c r="B10" s="137" t="s">
        <v>93</v>
      </c>
      <c r="C10" s="10">
        <v>371997</v>
      </c>
      <c r="D10" s="10">
        <v>46746</v>
      </c>
      <c r="E10" s="10">
        <v>0</v>
      </c>
      <c r="F10" s="10">
        <v>1146092</v>
      </c>
      <c r="G10" s="10">
        <v>666332</v>
      </c>
      <c r="H10" s="10">
        <v>236063</v>
      </c>
      <c r="I10" s="10">
        <v>1067740</v>
      </c>
      <c r="J10" s="10">
        <v>5682806</v>
      </c>
      <c r="K10" s="10">
        <v>48196</v>
      </c>
      <c r="L10" s="10">
        <v>0</v>
      </c>
      <c r="M10" s="10">
        <v>56959801</v>
      </c>
      <c r="O10" s="91">
        <f>'APPENDIX 21 i'!J10+'APPENDIX 21 i'!M10+'APPENDIX 21 ii'!G10+'APPENDIX 21 iii'!E10+'APPENDIX  21 iv'!K10</f>
        <v>24613030</v>
      </c>
      <c r="P10" s="18">
        <f t="shared" si="0"/>
        <v>32346771</v>
      </c>
      <c r="Q10" s="148"/>
    </row>
    <row r="11" spans="2:18" ht="32.25" customHeight="1" x14ac:dyDescent="0.35">
      <c r="B11" s="137" t="s">
        <v>94</v>
      </c>
      <c r="C11" s="10">
        <v>0</v>
      </c>
      <c r="D11" s="10">
        <v>0</v>
      </c>
      <c r="E11" s="10">
        <v>0</v>
      </c>
      <c r="F11" s="10">
        <v>8306</v>
      </c>
      <c r="G11" s="10">
        <v>-5037</v>
      </c>
      <c r="H11" s="10">
        <v>0</v>
      </c>
      <c r="I11" s="10">
        <v>25000</v>
      </c>
      <c r="J11" s="10">
        <v>0</v>
      </c>
      <c r="K11" s="10">
        <v>0</v>
      </c>
      <c r="L11" s="10">
        <v>0</v>
      </c>
      <c r="M11" s="10">
        <v>2324377</v>
      </c>
      <c r="O11" s="91">
        <f>'APPENDIX 21 i'!J11+'APPENDIX 21 i'!M11+'APPENDIX 21 ii'!G11+'APPENDIX 21 iii'!E11+'APPENDIX  21 iv'!K11</f>
        <v>-137735</v>
      </c>
      <c r="P11" s="18">
        <f t="shared" si="0"/>
        <v>2462112</v>
      </c>
      <c r="Q11" s="148"/>
    </row>
    <row r="12" spans="2:18" ht="32.25" customHeight="1" x14ac:dyDescent="0.35">
      <c r="B12" s="139" t="s">
        <v>95</v>
      </c>
      <c r="C12" s="139">
        <v>755770</v>
      </c>
      <c r="D12" s="139">
        <v>1176105</v>
      </c>
      <c r="E12" s="139">
        <v>0</v>
      </c>
      <c r="F12" s="139">
        <v>1945990</v>
      </c>
      <c r="G12" s="139">
        <v>1264045</v>
      </c>
      <c r="H12" s="139">
        <v>733087</v>
      </c>
      <c r="I12" s="139">
        <v>1776965</v>
      </c>
      <c r="J12" s="139">
        <v>6682806</v>
      </c>
      <c r="K12" s="139">
        <v>1150746</v>
      </c>
      <c r="L12" s="139">
        <v>0</v>
      </c>
      <c r="M12" s="139">
        <v>107920806</v>
      </c>
      <c r="O12" s="91">
        <f>'APPENDIX 21 i'!J12+'APPENDIX 21 i'!M12+'APPENDIX 21 ii'!G12+'APPENDIX 21 iii'!E12+'APPENDIX  21 iv'!K12</f>
        <v>35372217</v>
      </c>
      <c r="P12" s="18">
        <f t="shared" si="0"/>
        <v>72548589</v>
      </c>
      <c r="Q12" s="148"/>
    </row>
    <row r="13" spans="2:18" ht="32.25" customHeight="1" x14ac:dyDescent="0.35">
      <c r="B13" s="137" t="s">
        <v>96</v>
      </c>
      <c r="C13" s="10">
        <v>946170</v>
      </c>
      <c r="D13" s="10">
        <v>1957731</v>
      </c>
      <c r="E13" s="10">
        <v>0</v>
      </c>
      <c r="F13" s="10">
        <v>749015</v>
      </c>
      <c r="G13" s="10">
        <v>1807512</v>
      </c>
      <c r="H13" s="10">
        <v>1535314</v>
      </c>
      <c r="I13" s="10">
        <v>1901907</v>
      </c>
      <c r="J13" s="10">
        <v>6819807</v>
      </c>
      <c r="K13" s="10">
        <v>285268</v>
      </c>
      <c r="L13" s="10">
        <v>0</v>
      </c>
      <c r="M13" s="10">
        <v>109141814</v>
      </c>
      <c r="O13" s="91">
        <f>'APPENDIX 21 i'!J13+'APPENDIX 21 i'!M13+'APPENDIX 21 ii'!G13+'APPENDIX 21 iii'!E13+'APPENDIX  21 iv'!K13</f>
        <v>15888840</v>
      </c>
      <c r="P13" s="18">
        <f t="shared" si="0"/>
        <v>93252974</v>
      </c>
      <c r="Q13" s="148"/>
    </row>
    <row r="14" spans="2:18" ht="32.25" customHeight="1" x14ac:dyDescent="0.35">
      <c r="B14" s="137" t="s">
        <v>97</v>
      </c>
      <c r="C14" s="10">
        <v>0</v>
      </c>
      <c r="D14" s="10">
        <v>0</v>
      </c>
      <c r="E14" s="10">
        <v>0</v>
      </c>
      <c r="F14" s="10">
        <v>0</v>
      </c>
      <c r="G14" s="10">
        <v>0</v>
      </c>
      <c r="H14" s="10">
        <v>0</v>
      </c>
      <c r="I14" s="10">
        <v>0</v>
      </c>
      <c r="J14" s="10">
        <v>0</v>
      </c>
      <c r="K14" s="10">
        <v>0</v>
      </c>
      <c r="L14" s="10">
        <v>0</v>
      </c>
      <c r="M14" s="10">
        <v>0</v>
      </c>
      <c r="O14" s="91">
        <f>'APPENDIX 21 i'!J14+'APPENDIX 21 i'!M14+'APPENDIX 21 ii'!G14+'APPENDIX 21 iii'!E14+'APPENDIX  21 iv'!K14</f>
        <v>0</v>
      </c>
      <c r="P14" s="18">
        <f t="shared" si="0"/>
        <v>0</v>
      </c>
      <c r="Q14" s="148"/>
    </row>
    <row r="15" spans="2:18" ht="32.25" customHeight="1" x14ac:dyDescent="0.35">
      <c r="B15" s="137" t="s">
        <v>98</v>
      </c>
      <c r="C15" s="10">
        <v>109171</v>
      </c>
      <c r="D15" s="10">
        <v>0</v>
      </c>
      <c r="E15" s="10">
        <v>0</v>
      </c>
      <c r="F15" s="10">
        <v>67059</v>
      </c>
      <c r="G15" s="10">
        <v>278332</v>
      </c>
      <c r="H15" s="10">
        <v>0</v>
      </c>
      <c r="I15" s="10">
        <v>32301</v>
      </c>
      <c r="J15" s="10">
        <v>0</v>
      </c>
      <c r="K15" s="10">
        <v>0</v>
      </c>
      <c r="L15" s="10">
        <v>0</v>
      </c>
      <c r="M15" s="10">
        <v>2364936</v>
      </c>
      <c r="O15" s="91">
        <f>'APPENDIX 21 i'!J15+'APPENDIX 21 i'!M15+'APPENDIX 21 ii'!G15+'APPENDIX 21 iii'!E15+'APPENDIX  21 iv'!K15</f>
        <v>118038</v>
      </c>
      <c r="P15" s="18">
        <f t="shared" si="0"/>
        <v>2246898</v>
      </c>
      <c r="Q15" s="148"/>
    </row>
    <row r="16" spans="2:18" ht="32.25" customHeight="1" x14ac:dyDescent="0.35">
      <c r="B16" s="137" t="s">
        <v>99</v>
      </c>
      <c r="C16" s="10">
        <v>108680</v>
      </c>
      <c r="D16" s="10">
        <v>266017</v>
      </c>
      <c r="E16" s="10">
        <v>0</v>
      </c>
      <c r="F16" s="10">
        <v>100552</v>
      </c>
      <c r="G16" s="10">
        <v>87706</v>
      </c>
      <c r="H16" s="10">
        <v>112087</v>
      </c>
      <c r="I16" s="10">
        <v>585247</v>
      </c>
      <c r="J16" s="10">
        <v>1812167</v>
      </c>
      <c r="K16" s="10">
        <v>209461</v>
      </c>
      <c r="L16" s="10">
        <v>0</v>
      </c>
      <c r="M16" s="10">
        <v>27705762</v>
      </c>
      <c r="O16" s="91">
        <f>'APPENDIX 21 i'!J16+'APPENDIX 21 i'!M16+'APPENDIX 21 ii'!G16+'APPENDIX 21 iii'!E16+'APPENDIX  21 iv'!K16</f>
        <v>2228149</v>
      </c>
      <c r="P16" s="18">
        <f t="shared" si="0"/>
        <v>25477613</v>
      </c>
      <c r="Q16" s="148"/>
    </row>
    <row r="17" spans="2:17" ht="32.25" customHeight="1" x14ac:dyDescent="0.35">
      <c r="B17" s="215" t="s">
        <v>100</v>
      </c>
      <c r="C17" s="215">
        <v>1919792</v>
      </c>
      <c r="D17" s="215">
        <v>3399854</v>
      </c>
      <c r="E17" s="215">
        <v>0</v>
      </c>
      <c r="F17" s="215">
        <v>2862616</v>
      </c>
      <c r="G17" s="215">
        <v>3437595</v>
      </c>
      <c r="H17" s="215">
        <v>2380487</v>
      </c>
      <c r="I17" s="215">
        <v>4296420</v>
      </c>
      <c r="J17" s="215">
        <v>15314781</v>
      </c>
      <c r="K17" s="215">
        <v>1645475</v>
      </c>
      <c r="L17" s="215">
        <v>0</v>
      </c>
      <c r="M17" s="215">
        <v>247133318</v>
      </c>
      <c r="O17" s="91">
        <f>'APPENDIX 21 i'!J17+'APPENDIX 21 i'!M17+'APPENDIX 21 ii'!G17+'APPENDIX 21 iii'!E17+'APPENDIX  21 iv'!K17</f>
        <v>53607244</v>
      </c>
      <c r="P17" s="18">
        <f t="shared" si="0"/>
        <v>193526074</v>
      </c>
      <c r="Q17" s="148"/>
    </row>
    <row r="18" spans="2:17" ht="32.25" customHeight="1" x14ac:dyDescent="0.35">
      <c r="B18" s="140" t="s">
        <v>101</v>
      </c>
      <c r="C18" s="213">
        <v>0</v>
      </c>
      <c r="D18" s="213">
        <v>0</v>
      </c>
      <c r="E18" s="213">
        <v>0</v>
      </c>
      <c r="F18" s="213">
        <v>311733</v>
      </c>
      <c r="G18" s="213">
        <v>0</v>
      </c>
      <c r="H18" s="213">
        <v>0</v>
      </c>
      <c r="I18" s="10">
        <v>240660</v>
      </c>
      <c r="J18" s="213">
        <v>0</v>
      </c>
      <c r="K18" s="213">
        <v>0</v>
      </c>
      <c r="L18" s="213">
        <v>0</v>
      </c>
      <c r="M18" s="10">
        <v>5599209</v>
      </c>
      <c r="O18" s="91">
        <f>'APPENDIX 21 i'!J18+'APPENDIX 21 i'!M18+'APPENDIX 21 ii'!G18+'APPENDIX 21 iii'!E18+'APPENDIX  21 iv'!K18</f>
        <v>470406</v>
      </c>
      <c r="P18" s="18">
        <f t="shared" si="0"/>
        <v>5128803</v>
      </c>
      <c r="Q18" s="148" t="s">
        <v>101</v>
      </c>
    </row>
    <row r="19" spans="2:17" ht="32.25" customHeight="1" x14ac:dyDescent="0.35">
      <c r="B19" s="137" t="s">
        <v>102</v>
      </c>
      <c r="C19" s="10">
        <v>80000</v>
      </c>
      <c r="D19" s="10">
        <v>70000</v>
      </c>
      <c r="E19" s="10">
        <v>0</v>
      </c>
      <c r="F19" s="10">
        <v>0</v>
      </c>
      <c r="G19" s="10">
        <v>1065349</v>
      </c>
      <c r="H19" s="10">
        <v>737018</v>
      </c>
      <c r="I19" s="10">
        <v>1717309</v>
      </c>
      <c r="J19" s="10">
        <v>3482700</v>
      </c>
      <c r="K19" s="10">
        <v>0</v>
      </c>
      <c r="L19" s="10">
        <v>0</v>
      </c>
      <c r="M19" s="10">
        <v>36194386</v>
      </c>
      <c r="O19" s="91">
        <f>'APPENDIX 21 i'!J19+'APPENDIX 21 i'!M19+'APPENDIX 21 ii'!G19+'APPENDIX 21 iii'!E19+'APPENDIX  21 iv'!K19</f>
        <v>11109678</v>
      </c>
      <c r="P19" s="18">
        <f t="shared" si="0"/>
        <v>25084708</v>
      </c>
      <c r="Q19" s="148" t="s">
        <v>102</v>
      </c>
    </row>
    <row r="20" spans="2:17" ht="32.25" customHeight="1" x14ac:dyDescent="0.35">
      <c r="B20" s="137" t="s">
        <v>103</v>
      </c>
      <c r="C20" s="10">
        <v>5334</v>
      </c>
      <c r="D20" s="10">
        <v>77748</v>
      </c>
      <c r="E20" s="10">
        <v>0</v>
      </c>
      <c r="F20" s="10">
        <v>25780</v>
      </c>
      <c r="G20" s="10">
        <v>57260</v>
      </c>
      <c r="H20" s="10">
        <v>61038</v>
      </c>
      <c r="I20" s="10">
        <v>11468</v>
      </c>
      <c r="J20" s="10">
        <v>126186</v>
      </c>
      <c r="K20" s="10">
        <v>13229</v>
      </c>
      <c r="L20" s="10">
        <v>0</v>
      </c>
      <c r="M20" s="10">
        <v>2012978</v>
      </c>
      <c r="O20" s="91">
        <f>'APPENDIX 21 i'!J20+'APPENDIX 21 i'!M20+'APPENDIX 21 ii'!G20+'APPENDIX 21 iii'!E20+'APPENDIX  21 iv'!K20</f>
        <v>91541</v>
      </c>
      <c r="P20" s="18">
        <f t="shared" si="0"/>
        <v>1921437</v>
      </c>
      <c r="Q20" s="148" t="s">
        <v>103</v>
      </c>
    </row>
    <row r="21" spans="2:17" ht="32.25" customHeight="1" x14ac:dyDescent="0.35">
      <c r="B21" s="137" t="s">
        <v>104</v>
      </c>
      <c r="C21" s="10">
        <v>625965</v>
      </c>
      <c r="D21" s="10">
        <v>1524440</v>
      </c>
      <c r="E21" s="10">
        <v>0</v>
      </c>
      <c r="F21" s="10">
        <v>1674372</v>
      </c>
      <c r="G21" s="10">
        <v>332364</v>
      </c>
      <c r="H21" s="10">
        <v>110557</v>
      </c>
      <c r="I21" s="10">
        <v>243050</v>
      </c>
      <c r="J21" s="10">
        <v>4790634</v>
      </c>
      <c r="K21" s="10">
        <v>251457</v>
      </c>
      <c r="L21" s="10">
        <v>0</v>
      </c>
      <c r="M21" s="10">
        <v>85411121</v>
      </c>
      <c r="O21" s="91">
        <f>'APPENDIX 21 i'!J21+'APPENDIX 21 i'!M21+'APPENDIX 21 ii'!G21+'APPENDIX 21 iii'!E21+'APPENDIX  21 iv'!K21</f>
        <v>18042934</v>
      </c>
      <c r="P21" s="18">
        <f t="shared" si="0"/>
        <v>67368187</v>
      </c>
      <c r="Q21" s="148" t="s">
        <v>104</v>
      </c>
    </row>
    <row r="22" spans="2:17" ht="32.25" customHeight="1" x14ac:dyDescent="0.35">
      <c r="B22" s="137" t="s">
        <v>105</v>
      </c>
      <c r="C22" s="10">
        <v>0</v>
      </c>
      <c r="D22" s="10">
        <v>0</v>
      </c>
      <c r="E22" s="10">
        <v>0</v>
      </c>
      <c r="F22" s="10">
        <v>0</v>
      </c>
      <c r="G22" s="10">
        <v>0</v>
      </c>
      <c r="H22" s="10">
        <v>0</v>
      </c>
      <c r="I22" s="10">
        <v>15000</v>
      </c>
      <c r="J22" s="10">
        <v>0</v>
      </c>
      <c r="K22" s="10">
        <v>0</v>
      </c>
      <c r="L22" s="10">
        <v>0</v>
      </c>
      <c r="M22" s="10">
        <v>782012</v>
      </c>
      <c r="O22" s="91">
        <f>'APPENDIX 21 i'!J22+'APPENDIX 21 i'!M22+'APPENDIX 21 ii'!G22+'APPENDIX 21 iii'!E22+'APPENDIX  21 iv'!K22</f>
        <v>0</v>
      </c>
      <c r="P22" s="18">
        <f t="shared" si="0"/>
        <v>782012</v>
      </c>
      <c r="Q22" s="148" t="s">
        <v>105</v>
      </c>
    </row>
    <row r="23" spans="2:17" ht="32.25" customHeight="1" x14ac:dyDescent="0.35">
      <c r="B23" s="137" t="s">
        <v>106</v>
      </c>
      <c r="C23" s="10">
        <v>0</v>
      </c>
      <c r="D23" s="10">
        <v>0</v>
      </c>
      <c r="E23" s="10">
        <v>0</v>
      </c>
      <c r="F23" s="10">
        <v>0</v>
      </c>
      <c r="G23" s="10">
        <v>0</v>
      </c>
      <c r="H23" s="10">
        <v>0</v>
      </c>
      <c r="I23" s="10">
        <v>615600</v>
      </c>
      <c r="J23" s="10">
        <v>0</v>
      </c>
      <c r="K23" s="10">
        <v>0</v>
      </c>
      <c r="L23" s="10">
        <v>0</v>
      </c>
      <c r="M23" s="10">
        <v>13695652</v>
      </c>
      <c r="O23" s="91">
        <f>'APPENDIX 21 i'!J23+'APPENDIX 21 i'!M23+'APPENDIX 21 ii'!G23+'APPENDIX 21 iii'!E23+'APPENDIX  21 iv'!K23</f>
        <v>7591447</v>
      </c>
      <c r="P23" s="18">
        <f t="shared" si="0"/>
        <v>6104205</v>
      </c>
      <c r="Q23" s="148" t="s">
        <v>106</v>
      </c>
    </row>
    <row r="24" spans="2:17" ht="32.25" customHeight="1" x14ac:dyDescent="0.35">
      <c r="B24" s="137" t="s">
        <v>107</v>
      </c>
      <c r="C24" s="10">
        <v>36642</v>
      </c>
      <c r="D24" s="10">
        <v>0</v>
      </c>
      <c r="E24" s="10">
        <v>0</v>
      </c>
      <c r="F24" s="10">
        <v>0</v>
      </c>
      <c r="G24" s="10">
        <v>0</v>
      </c>
      <c r="H24" s="10">
        <v>0</v>
      </c>
      <c r="I24" s="10">
        <v>0</v>
      </c>
      <c r="J24" s="10">
        <v>0</v>
      </c>
      <c r="K24" s="10">
        <v>0</v>
      </c>
      <c r="L24" s="10">
        <v>0</v>
      </c>
      <c r="M24" s="10">
        <v>562328</v>
      </c>
      <c r="O24" s="91">
        <f>'APPENDIX 21 i'!J24+'APPENDIX 21 i'!M24+'APPENDIX 21 ii'!G24+'APPENDIX 21 iii'!E24+'APPENDIX  21 iv'!K24</f>
        <v>208239</v>
      </c>
      <c r="P24" s="18">
        <f t="shared" si="0"/>
        <v>354089</v>
      </c>
      <c r="Q24" s="148" t="s">
        <v>107</v>
      </c>
    </row>
    <row r="25" spans="2:17" ht="32.25" customHeight="1" x14ac:dyDescent="0.35">
      <c r="B25" s="137" t="s">
        <v>108</v>
      </c>
      <c r="C25" s="10">
        <v>0</v>
      </c>
      <c r="D25" s="10">
        <v>0</v>
      </c>
      <c r="E25" s="10">
        <v>0</v>
      </c>
      <c r="F25" s="10">
        <v>0</v>
      </c>
      <c r="G25" s="10">
        <v>0</v>
      </c>
      <c r="H25" s="10">
        <v>0</v>
      </c>
      <c r="I25" s="10">
        <v>0</v>
      </c>
      <c r="J25" s="10">
        <v>0</v>
      </c>
      <c r="K25" s="10">
        <v>0</v>
      </c>
      <c r="L25" s="10">
        <v>0</v>
      </c>
      <c r="M25" s="10">
        <v>0</v>
      </c>
      <c r="O25" s="91">
        <f>'APPENDIX 21 i'!J25+'APPENDIX 21 i'!M25+'APPENDIX 21 ii'!G25+'APPENDIX 21 iii'!E25+'APPENDIX  21 iv'!K25</f>
        <v>0</v>
      </c>
      <c r="P25" s="18">
        <f t="shared" si="0"/>
        <v>0</v>
      </c>
      <c r="Q25" s="148" t="s">
        <v>108</v>
      </c>
    </row>
    <row r="26" spans="2:17" ht="32.25" customHeight="1" x14ac:dyDescent="0.35">
      <c r="B26" s="137" t="s">
        <v>109</v>
      </c>
      <c r="C26" s="10">
        <v>0</v>
      </c>
      <c r="D26" s="10">
        <v>0</v>
      </c>
      <c r="E26" s="10">
        <v>0</v>
      </c>
      <c r="F26" s="10">
        <v>0</v>
      </c>
      <c r="G26" s="10">
        <v>0</v>
      </c>
      <c r="H26" s="10">
        <v>0</v>
      </c>
      <c r="I26" s="10">
        <v>0</v>
      </c>
      <c r="J26" s="10">
        <v>0</v>
      </c>
      <c r="K26" s="10">
        <v>0</v>
      </c>
      <c r="L26" s="10">
        <v>0</v>
      </c>
      <c r="M26" s="10">
        <v>0</v>
      </c>
      <c r="O26" s="91">
        <f>'APPENDIX 21 i'!J26+'APPENDIX 21 i'!M26+'APPENDIX 21 ii'!G26+'APPENDIX 21 iii'!E26+'APPENDIX  21 iv'!K26</f>
        <v>0</v>
      </c>
      <c r="P26" s="18">
        <f t="shared" si="0"/>
        <v>0</v>
      </c>
      <c r="Q26" s="148" t="s">
        <v>109</v>
      </c>
    </row>
    <row r="27" spans="2:17" ht="32.25" customHeight="1" x14ac:dyDescent="0.35">
      <c r="B27" s="137" t="s">
        <v>110</v>
      </c>
      <c r="C27" s="10">
        <v>18500</v>
      </c>
      <c r="D27" s="10">
        <v>0</v>
      </c>
      <c r="E27" s="10">
        <v>0</v>
      </c>
      <c r="F27" s="10">
        <v>179969</v>
      </c>
      <c r="G27" s="10">
        <v>12553</v>
      </c>
      <c r="H27" s="10">
        <v>0</v>
      </c>
      <c r="I27" s="10">
        <v>6510</v>
      </c>
      <c r="J27" s="10">
        <v>1041518</v>
      </c>
      <c r="K27" s="10">
        <v>0</v>
      </c>
      <c r="L27" s="10">
        <v>0</v>
      </c>
      <c r="M27" s="10">
        <v>5543639</v>
      </c>
      <c r="O27" s="91">
        <f>'APPENDIX 21 i'!J27+'APPENDIX 21 i'!M27+'APPENDIX 21 ii'!G27+'APPENDIX 21 iii'!E27+'APPENDIX  21 iv'!K27</f>
        <v>935086</v>
      </c>
      <c r="P27" s="18">
        <f t="shared" si="0"/>
        <v>4608553</v>
      </c>
      <c r="Q27" s="148" t="s">
        <v>110</v>
      </c>
    </row>
    <row r="28" spans="2:17" ht="32.25" customHeight="1" x14ac:dyDescent="0.35">
      <c r="B28" s="137" t="s">
        <v>248</v>
      </c>
      <c r="C28" s="10">
        <v>0</v>
      </c>
      <c r="D28" s="10">
        <v>0</v>
      </c>
      <c r="E28" s="10">
        <v>0</v>
      </c>
      <c r="F28" s="10">
        <v>6416</v>
      </c>
      <c r="G28" s="10">
        <v>35430</v>
      </c>
      <c r="H28" s="10">
        <v>59</v>
      </c>
      <c r="I28" s="10">
        <v>29458</v>
      </c>
      <c r="J28" s="10">
        <v>100185</v>
      </c>
      <c r="K28" s="10">
        <v>0</v>
      </c>
      <c r="L28" s="10">
        <v>0</v>
      </c>
      <c r="M28" s="10">
        <v>4098564</v>
      </c>
      <c r="O28" s="91">
        <f>'APPENDIX 21 i'!J28+'APPENDIX 21 i'!M28+'APPENDIX 21 ii'!G28+'APPENDIX 21 iii'!E28+'APPENDIX  21 iv'!K28</f>
        <v>205733</v>
      </c>
      <c r="P28" s="18">
        <f t="shared" si="0"/>
        <v>3892831</v>
      </c>
      <c r="Q28" s="148" t="s">
        <v>248</v>
      </c>
    </row>
    <row r="29" spans="2:17" ht="32.25" customHeight="1" x14ac:dyDescent="0.35">
      <c r="B29" s="137" t="s">
        <v>112</v>
      </c>
      <c r="C29" s="10">
        <v>0</v>
      </c>
      <c r="D29" s="10">
        <v>547</v>
      </c>
      <c r="E29" s="10">
        <v>0</v>
      </c>
      <c r="F29" s="10">
        <v>0</v>
      </c>
      <c r="G29" s="10">
        <v>0</v>
      </c>
      <c r="H29" s="10">
        <v>0</v>
      </c>
      <c r="I29" s="10">
        <v>0</v>
      </c>
      <c r="J29" s="10">
        <v>0</v>
      </c>
      <c r="K29" s="10">
        <v>0</v>
      </c>
      <c r="L29" s="10">
        <v>0</v>
      </c>
      <c r="M29" s="10">
        <v>1030</v>
      </c>
      <c r="O29" s="91">
        <f>'APPENDIX 21 i'!J29+'APPENDIX 21 i'!M29+'APPENDIX 21 ii'!G29+'APPENDIX 21 iii'!E29+'APPENDIX  21 iv'!K29</f>
        <v>81</v>
      </c>
      <c r="P29" s="18">
        <f t="shared" si="0"/>
        <v>949</v>
      </c>
      <c r="Q29" s="148" t="s">
        <v>112</v>
      </c>
    </row>
    <row r="30" spans="2:17" ht="32.25" customHeight="1" x14ac:dyDescent="0.35">
      <c r="B30" s="137" t="s">
        <v>113</v>
      </c>
      <c r="C30" s="10">
        <v>0</v>
      </c>
      <c r="D30" s="10">
        <v>0</v>
      </c>
      <c r="E30" s="10">
        <v>0</v>
      </c>
      <c r="F30" s="10">
        <v>0</v>
      </c>
      <c r="G30" s="10">
        <v>0</v>
      </c>
      <c r="H30" s="10">
        <v>0</v>
      </c>
      <c r="I30" s="10">
        <v>0</v>
      </c>
      <c r="J30" s="10">
        <v>0</v>
      </c>
      <c r="K30" s="10">
        <v>0</v>
      </c>
      <c r="L30" s="10">
        <v>0</v>
      </c>
      <c r="M30" s="10">
        <v>0</v>
      </c>
      <c r="O30" s="91">
        <f>'APPENDIX 21 i'!J30+'APPENDIX 21 i'!M30+'APPENDIX 21 ii'!G30+'APPENDIX 21 iii'!E30+'APPENDIX  21 iv'!K30</f>
        <v>0</v>
      </c>
      <c r="P30" s="18">
        <f t="shared" si="0"/>
        <v>0</v>
      </c>
      <c r="Q30" s="148" t="s">
        <v>113</v>
      </c>
    </row>
    <row r="31" spans="2:17" ht="32.25" customHeight="1" x14ac:dyDescent="0.35">
      <c r="B31" s="137" t="s">
        <v>114</v>
      </c>
      <c r="C31" s="10">
        <v>0</v>
      </c>
      <c r="D31" s="10">
        <v>312</v>
      </c>
      <c r="E31" s="10">
        <v>0</v>
      </c>
      <c r="F31" s="10">
        <v>2418</v>
      </c>
      <c r="G31" s="10">
        <v>91114</v>
      </c>
      <c r="H31" s="10">
        <v>0</v>
      </c>
      <c r="I31" s="10">
        <v>635580</v>
      </c>
      <c r="J31" s="10">
        <v>165783</v>
      </c>
      <c r="K31" s="10">
        <v>0</v>
      </c>
      <c r="L31" s="10">
        <v>0</v>
      </c>
      <c r="M31" s="10">
        <v>3025726</v>
      </c>
      <c r="O31" s="91">
        <f>'APPENDIX 21 i'!J31+'APPENDIX 21 i'!M31+'APPENDIX 21 ii'!G31+'APPENDIX 21 iii'!E31+'APPENDIX  21 iv'!K31</f>
        <v>14737</v>
      </c>
      <c r="P31" s="18">
        <f t="shared" si="0"/>
        <v>3010989</v>
      </c>
      <c r="Q31" s="148" t="s">
        <v>114</v>
      </c>
    </row>
    <row r="32" spans="2:17" ht="32.25" customHeight="1" x14ac:dyDescent="0.35">
      <c r="B32" s="137" t="s">
        <v>115</v>
      </c>
      <c r="C32" s="10">
        <v>0</v>
      </c>
      <c r="D32" s="10">
        <v>0</v>
      </c>
      <c r="E32" s="10">
        <v>0</v>
      </c>
      <c r="F32" s="10">
        <v>65844</v>
      </c>
      <c r="G32" s="10">
        <v>0</v>
      </c>
      <c r="H32" s="10">
        <v>0</v>
      </c>
      <c r="I32" s="10">
        <v>0</v>
      </c>
      <c r="J32" s="10">
        <v>250661</v>
      </c>
      <c r="K32" s="10">
        <v>0</v>
      </c>
      <c r="L32" s="10">
        <v>0</v>
      </c>
      <c r="M32" s="10">
        <v>1514292</v>
      </c>
      <c r="O32" s="91">
        <f>'APPENDIX 21 i'!J32+'APPENDIX 21 i'!M32+'APPENDIX 21 ii'!G32+'APPENDIX 21 iii'!E32+'APPENDIX  21 iv'!K32</f>
        <v>802676</v>
      </c>
      <c r="P32" s="18">
        <f t="shared" si="0"/>
        <v>711616</v>
      </c>
      <c r="Q32" s="148" t="s">
        <v>115</v>
      </c>
    </row>
    <row r="33" spans="2:17" ht="32.25" customHeight="1" x14ac:dyDescent="0.35">
      <c r="B33" s="137" t="s">
        <v>116</v>
      </c>
      <c r="C33" s="10">
        <v>643296</v>
      </c>
      <c r="D33" s="10">
        <v>186554</v>
      </c>
      <c r="E33" s="10">
        <v>0</v>
      </c>
      <c r="F33" s="10">
        <v>363084</v>
      </c>
      <c r="G33" s="10">
        <v>97263</v>
      </c>
      <c r="H33" s="10">
        <v>198794</v>
      </c>
      <c r="I33" s="10">
        <v>0</v>
      </c>
      <c r="J33" s="10">
        <v>2442752</v>
      </c>
      <c r="K33" s="10">
        <v>972992</v>
      </c>
      <c r="L33" s="10">
        <v>0</v>
      </c>
      <c r="M33" s="10">
        <v>26082068</v>
      </c>
      <c r="O33" s="91">
        <f>'APPENDIX 21 i'!J33+'APPENDIX 21 i'!M33+'APPENDIX 21 ii'!G33+'APPENDIX 21 iii'!E33+'APPENDIX  21 iv'!K33</f>
        <v>5809657</v>
      </c>
      <c r="P33" s="18">
        <f t="shared" si="0"/>
        <v>20272411</v>
      </c>
      <c r="Q33" s="148" t="s">
        <v>116</v>
      </c>
    </row>
    <row r="34" spans="2:17" ht="32.25" customHeight="1" x14ac:dyDescent="0.35">
      <c r="B34" s="137" t="s">
        <v>117</v>
      </c>
      <c r="C34" s="10">
        <v>52107</v>
      </c>
      <c r="D34" s="10">
        <v>479790</v>
      </c>
      <c r="E34" s="10">
        <v>0</v>
      </c>
      <c r="F34" s="10">
        <v>47080</v>
      </c>
      <c r="G34" s="10">
        <v>164317</v>
      </c>
      <c r="H34" s="10">
        <v>50758</v>
      </c>
      <c r="I34" s="10">
        <v>25465</v>
      </c>
      <c r="J34" s="10">
        <v>459770</v>
      </c>
      <c r="K34" s="10">
        <v>39098</v>
      </c>
      <c r="L34" s="10">
        <v>0</v>
      </c>
      <c r="M34" s="10">
        <v>5778006</v>
      </c>
      <c r="O34" s="91">
        <f>'APPENDIX 21 i'!J34+'APPENDIX 21 i'!M34+'APPENDIX 21 ii'!G34+'APPENDIX 21 iii'!E34+'APPENDIX  21 iv'!K34</f>
        <v>605814</v>
      </c>
      <c r="P34" s="18">
        <f t="shared" si="0"/>
        <v>5172192</v>
      </c>
      <c r="Q34" s="148" t="s">
        <v>117</v>
      </c>
    </row>
    <row r="35" spans="2:17" ht="32.25" customHeight="1" x14ac:dyDescent="0.35">
      <c r="B35" s="137" t="s">
        <v>118</v>
      </c>
      <c r="C35" s="10">
        <v>268100</v>
      </c>
      <c r="D35" s="10">
        <v>726309</v>
      </c>
      <c r="E35" s="10">
        <v>0</v>
      </c>
      <c r="F35" s="10">
        <v>82770</v>
      </c>
      <c r="G35" s="10">
        <v>741667</v>
      </c>
      <c r="H35" s="10">
        <v>1015399</v>
      </c>
      <c r="I35" s="10">
        <v>102751</v>
      </c>
      <c r="J35" s="10">
        <v>1053907</v>
      </c>
      <c r="K35" s="10">
        <v>216504</v>
      </c>
      <c r="L35" s="10">
        <v>0</v>
      </c>
      <c r="M35" s="10">
        <v>30012594</v>
      </c>
      <c r="O35" s="91">
        <f>'APPENDIX 21 i'!J35+'APPENDIX 21 i'!M35+'APPENDIX 21 ii'!G35+'APPENDIX 21 iii'!E35+'APPENDIX  21 iv'!K35</f>
        <v>4598292</v>
      </c>
      <c r="P35" s="18">
        <f t="shared" si="0"/>
        <v>25414302</v>
      </c>
      <c r="Q35" s="148" t="s">
        <v>118</v>
      </c>
    </row>
    <row r="36" spans="2:17" ht="32.25" customHeight="1" x14ac:dyDescent="0.35">
      <c r="B36" s="137" t="s">
        <v>119</v>
      </c>
      <c r="C36" s="10">
        <v>76</v>
      </c>
      <c r="D36" s="10">
        <v>2780</v>
      </c>
      <c r="E36" s="10">
        <v>0</v>
      </c>
      <c r="F36" s="10">
        <v>0</v>
      </c>
      <c r="G36" s="10">
        <v>387677</v>
      </c>
      <c r="H36" s="10">
        <v>0</v>
      </c>
      <c r="I36" s="10">
        <v>31888</v>
      </c>
      <c r="J36" s="10">
        <v>218209</v>
      </c>
      <c r="K36" s="10">
        <v>0</v>
      </c>
      <c r="L36" s="10">
        <v>0</v>
      </c>
      <c r="M36" s="10">
        <v>6769271</v>
      </c>
      <c r="O36" s="91">
        <f>'APPENDIX 21 i'!J36+'APPENDIX 21 i'!M36+'APPENDIX 21 ii'!G36+'APPENDIX 21 iii'!E36+'APPENDIX  21 iv'!K36</f>
        <v>1023077</v>
      </c>
      <c r="P36" s="18">
        <f t="shared" si="0"/>
        <v>5746194</v>
      </c>
      <c r="Q36" s="148" t="s">
        <v>119</v>
      </c>
    </row>
    <row r="37" spans="2:17" ht="32.25" customHeight="1" x14ac:dyDescent="0.35">
      <c r="B37" s="137" t="s">
        <v>120</v>
      </c>
      <c r="C37" s="10">
        <v>131584</v>
      </c>
      <c r="D37" s="10">
        <v>247245</v>
      </c>
      <c r="E37" s="10">
        <v>0</v>
      </c>
      <c r="F37" s="10">
        <v>44131</v>
      </c>
      <c r="G37" s="10">
        <v>351694</v>
      </c>
      <c r="H37" s="10">
        <v>124329</v>
      </c>
      <c r="I37" s="10">
        <v>591711</v>
      </c>
      <c r="J37" s="10">
        <v>866138</v>
      </c>
      <c r="K37" s="10">
        <v>46234</v>
      </c>
      <c r="L37" s="10">
        <v>0</v>
      </c>
      <c r="M37" s="10">
        <v>13620434</v>
      </c>
      <c r="O37" s="91">
        <f>'APPENDIX 21 i'!J37+'APPENDIX 21 i'!M37+'APPENDIX 21 ii'!G37+'APPENDIX 21 iii'!E37+'APPENDIX  21 iv'!K37</f>
        <v>1210269</v>
      </c>
      <c r="P37" s="18">
        <f t="shared" si="0"/>
        <v>12410165</v>
      </c>
      <c r="Q37" s="148" t="s">
        <v>120</v>
      </c>
    </row>
    <row r="38" spans="2:17" ht="32.25" customHeight="1" x14ac:dyDescent="0.35">
      <c r="B38" s="137" t="s">
        <v>121</v>
      </c>
      <c r="C38" s="10">
        <v>58188</v>
      </c>
      <c r="D38" s="10">
        <v>84128</v>
      </c>
      <c r="E38" s="10">
        <v>0</v>
      </c>
      <c r="F38" s="10">
        <v>59019</v>
      </c>
      <c r="G38" s="10">
        <v>100908</v>
      </c>
      <c r="H38" s="10">
        <v>82533</v>
      </c>
      <c r="I38" s="10">
        <v>29969</v>
      </c>
      <c r="J38" s="10">
        <v>316339</v>
      </c>
      <c r="K38" s="10">
        <v>105961</v>
      </c>
      <c r="L38" s="10">
        <v>0</v>
      </c>
      <c r="M38" s="10">
        <v>6430010</v>
      </c>
      <c r="O38" s="91">
        <f>'APPENDIX 21 i'!J38+'APPENDIX 21 i'!M38+'APPENDIX 21 ii'!G38+'APPENDIX 21 iii'!E38+'APPENDIX  21 iv'!K38</f>
        <v>887576</v>
      </c>
      <c r="P38" s="18">
        <f t="shared" si="0"/>
        <v>5542434</v>
      </c>
      <c r="Q38" s="148" t="s">
        <v>121</v>
      </c>
    </row>
    <row r="39" spans="2:17" ht="25.5" customHeight="1" thickBot="1" x14ac:dyDescent="0.4">
      <c r="B39" s="141" t="s">
        <v>122</v>
      </c>
      <c r="C39" s="141">
        <v>1919792</v>
      </c>
      <c r="D39" s="141">
        <v>3399854</v>
      </c>
      <c r="E39" s="141">
        <v>0</v>
      </c>
      <c r="F39" s="141">
        <v>2862616</v>
      </c>
      <c r="G39" s="141">
        <v>3437595</v>
      </c>
      <c r="H39" s="141">
        <v>2380487</v>
      </c>
      <c r="I39" s="141">
        <v>4296420</v>
      </c>
      <c r="J39" s="141">
        <v>15314781</v>
      </c>
      <c r="K39" s="141">
        <v>1645475</v>
      </c>
      <c r="L39" s="141">
        <v>0</v>
      </c>
      <c r="M39" s="141">
        <v>247133318</v>
      </c>
      <c r="O39" s="91">
        <f>'APPENDIX 21 i'!J39+'APPENDIX 21 i'!M39+'APPENDIX 21 ii'!G39+'APPENDIX 21 iii'!E39+'APPENDIX  21 iv'!K39</f>
        <v>53607244</v>
      </c>
      <c r="P39" s="18">
        <f t="shared" si="0"/>
        <v>193526074</v>
      </c>
      <c r="Q39" s="148" t="s">
        <v>122</v>
      </c>
    </row>
    <row r="40" spans="2:17" ht="15" thickTop="1" x14ac:dyDescent="0.35">
      <c r="B40" s="256" t="s">
        <v>230</v>
      </c>
      <c r="C40" s="256"/>
      <c r="D40" s="256"/>
      <c r="E40" s="256"/>
      <c r="F40" s="256"/>
      <c r="G40" s="256"/>
      <c r="H40" s="256"/>
      <c r="I40" s="256"/>
      <c r="J40" s="256"/>
      <c r="K40" s="146"/>
      <c r="L40" s="292"/>
      <c r="M40" s="292"/>
    </row>
    <row r="41" spans="2:17" x14ac:dyDescent="0.35">
      <c r="C41" s="17"/>
      <c r="D41" s="17"/>
      <c r="E41" s="17"/>
      <c r="F41" s="17"/>
      <c r="G41" s="17"/>
      <c r="H41" s="17"/>
      <c r="I41" s="17"/>
      <c r="J41" s="17"/>
      <c r="K41" s="17"/>
      <c r="L41" s="17"/>
      <c r="M41" s="17"/>
    </row>
    <row r="42" spans="2:17" x14ac:dyDescent="0.35">
      <c r="C42" s="17"/>
      <c r="D42" s="17"/>
      <c r="E42" s="17"/>
      <c r="F42" s="17"/>
      <c r="G42" s="17"/>
      <c r="H42" s="17"/>
      <c r="I42" s="142"/>
      <c r="J42" s="17"/>
      <c r="K42" s="17"/>
      <c r="L42" s="17"/>
      <c r="M42" s="17"/>
    </row>
    <row r="43" spans="2:17" x14ac:dyDescent="0.35">
      <c r="C43" s="17"/>
      <c r="D43" s="17"/>
      <c r="E43" s="17"/>
      <c r="F43" s="17"/>
      <c r="G43" s="17"/>
      <c r="H43" s="17"/>
      <c r="I43" s="17"/>
      <c r="J43" s="17"/>
      <c r="K43" s="17"/>
      <c r="L43" s="17"/>
      <c r="M43" s="17"/>
    </row>
    <row r="44" spans="2:17" x14ac:dyDescent="0.35">
      <c r="C44" s="17"/>
      <c r="D44" s="17"/>
      <c r="E44" s="17"/>
      <c r="F44" s="17"/>
      <c r="G44" s="17"/>
      <c r="H44" s="17"/>
      <c r="I44" s="17"/>
      <c r="J44" s="17"/>
      <c r="K44" s="17"/>
      <c r="L44" s="17"/>
      <c r="M44" s="17"/>
    </row>
  </sheetData>
  <sheetProtection algorithmName="SHA-512" hashValue="WRAPdxwn6zg5Oa5sy7R+DhT5GlofpUXU+xwwAfTcHrygnXHpgGyw3MHCqiocKvO7nUsXqr8gAaPt7SLI1Yp30g==" saltValue="88HDABOtzCuvRJ6yFqVQ5g==" spinCount="100000" sheet="1" objects="1" scenarios="1"/>
  <mergeCells count="4">
    <mergeCell ref="B3:M3"/>
    <mergeCell ref="B4:M4"/>
    <mergeCell ref="B40:J40"/>
    <mergeCell ref="L40:M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B3:Q55"/>
  <sheetViews>
    <sheetView showGridLines="0" zoomScale="96" zoomScaleNormal="96" zoomScaleSheetLayoutView="70" workbookViewId="0">
      <selection activeCell="E10" sqref="E10"/>
    </sheetView>
  </sheetViews>
  <sheetFormatPr defaultColWidth="9.453125" defaultRowHeight="19.5" customHeight="1" x14ac:dyDescent="0.3"/>
  <cols>
    <col min="1" max="1" width="15.54296875" style="4" customWidth="1"/>
    <col min="2" max="2" width="46" style="4" customWidth="1"/>
    <col min="3" max="3" width="22.54296875" style="4" customWidth="1"/>
    <col min="4" max="4" width="15.453125" style="4" customWidth="1"/>
    <col min="5" max="5" width="13.453125" style="4" bestFit="1" customWidth="1"/>
    <col min="6" max="6" width="16.54296875" style="4" customWidth="1"/>
    <col min="7" max="7" width="20.453125" style="4" customWidth="1"/>
    <col min="8" max="8" width="16.54296875" style="4" customWidth="1"/>
    <col min="9" max="9" width="16" style="4" bestFit="1" customWidth="1"/>
    <col min="10" max="10" width="22.54296875" style="4" customWidth="1"/>
    <col min="11" max="11" width="16.54296875" style="4" customWidth="1"/>
    <col min="12" max="12" width="17.54296875" style="4" customWidth="1"/>
    <col min="13" max="13" width="17.453125" style="4" customWidth="1"/>
    <col min="14" max="14" width="18.453125" style="4" bestFit="1" customWidth="1"/>
    <col min="15" max="15" width="14" style="4" customWidth="1"/>
    <col min="16" max="16" width="15.453125" style="4" customWidth="1"/>
    <col min="17" max="17" width="20.453125" style="4" customWidth="1"/>
    <col min="18" max="16384" width="9.453125" style="4"/>
  </cols>
  <sheetData>
    <row r="3" spans="2:17" ht="20.25" customHeight="1" x14ac:dyDescent="0.35">
      <c r="B3" s="237" t="s">
        <v>285</v>
      </c>
      <c r="C3" s="238"/>
      <c r="D3" s="238"/>
      <c r="E3" s="238"/>
      <c r="F3" s="238"/>
      <c r="G3" s="238"/>
      <c r="H3" s="238"/>
      <c r="I3" s="238"/>
      <c r="J3" s="238"/>
      <c r="K3" s="238"/>
      <c r="L3" s="238"/>
      <c r="M3" s="238"/>
      <c r="N3" s="238"/>
      <c r="O3" s="238"/>
      <c r="P3" s="238"/>
      <c r="Q3" s="239"/>
    </row>
    <row r="4" spans="2:17" s="12" customFormat="1" ht="29" x14ac:dyDescent="0.35">
      <c r="B4" s="41" t="s">
        <v>0</v>
      </c>
      <c r="C4" s="42" t="s">
        <v>1</v>
      </c>
      <c r="D4" s="42" t="s">
        <v>2</v>
      </c>
      <c r="E4" s="42" t="s">
        <v>3</v>
      </c>
      <c r="F4" s="42" t="s">
        <v>4</v>
      </c>
      <c r="G4" s="42" t="s">
        <v>5</v>
      </c>
      <c r="H4" s="42" t="s">
        <v>6</v>
      </c>
      <c r="I4" s="42" t="s">
        <v>7</v>
      </c>
      <c r="J4" s="42" t="s">
        <v>8</v>
      </c>
      <c r="K4" s="43" t="s">
        <v>9</v>
      </c>
      <c r="L4" s="43" t="s">
        <v>10</v>
      </c>
      <c r="M4" s="43" t="s">
        <v>11</v>
      </c>
      <c r="N4" s="43" t="s">
        <v>12</v>
      </c>
      <c r="O4" s="43" t="s">
        <v>13</v>
      </c>
      <c r="P4" s="43" t="s">
        <v>14</v>
      </c>
      <c r="Q4" s="43" t="s">
        <v>153</v>
      </c>
    </row>
    <row r="5" spans="2:17" ht="24.75" customHeight="1" x14ac:dyDescent="0.35">
      <c r="B5" s="244" t="s">
        <v>16</v>
      </c>
      <c r="C5" s="245"/>
      <c r="D5" s="245"/>
      <c r="E5" s="245"/>
      <c r="F5" s="245"/>
      <c r="G5" s="245"/>
      <c r="H5" s="245"/>
      <c r="I5" s="245"/>
      <c r="J5" s="245"/>
      <c r="K5" s="245"/>
      <c r="L5" s="245"/>
      <c r="M5" s="245"/>
      <c r="N5" s="245"/>
      <c r="O5" s="245"/>
      <c r="P5" s="245"/>
      <c r="Q5" s="246"/>
    </row>
    <row r="6" spans="2:17" ht="24.75" customHeight="1" x14ac:dyDescent="0.3">
      <c r="B6" s="9" t="s">
        <v>17</v>
      </c>
      <c r="C6" s="10">
        <v>317964</v>
      </c>
      <c r="D6" s="10">
        <v>0</v>
      </c>
      <c r="E6" s="10">
        <v>0</v>
      </c>
      <c r="F6" s="10">
        <v>317964</v>
      </c>
      <c r="G6" s="10">
        <v>0</v>
      </c>
      <c r="H6" s="10">
        <v>0</v>
      </c>
      <c r="I6" s="10">
        <v>0</v>
      </c>
      <c r="J6" s="10">
        <v>317964</v>
      </c>
      <c r="K6" s="10">
        <v>44743</v>
      </c>
      <c r="L6" s="10">
        <v>273221</v>
      </c>
      <c r="M6" s="10">
        <v>-88725</v>
      </c>
      <c r="N6" s="10">
        <v>0</v>
      </c>
      <c r="O6" s="10">
        <v>0</v>
      </c>
      <c r="P6" s="10">
        <v>0</v>
      </c>
      <c r="Q6" s="11">
        <v>184496</v>
      </c>
    </row>
    <row r="7" spans="2:17" ht="24.75" customHeight="1" x14ac:dyDescent="0.3">
      <c r="B7" s="9" t="s">
        <v>18</v>
      </c>
      <c r="C7" s="10">
        <v>23788</v>
      </c>
      <c r="D7" s="10">
        <v>0</v>
      </c>
      <c r="E7" s="10">
        <v>0</v>
      </c>
      <c r="F7" s="10">
        <v>23788</v>
      </c>
      <c r="G7" s="10">
        <v>0</v>
      </c>
      <c r="H7" s="10">
        <v>0</v>
      </c>
      <c r="I7" s="10">
        <v>0</v>
      </c>
      <c r="J7" s="10">
        <v>23788</v>
      </c>
      <c r="K7" s="10">
        <v>0</v>
      </c>
      <c r="L7" s="10">
        <v>23788</v>
      </c>
      <c r="M7" s="10">
        <v>469618</v>
      </c>
      <c r="N7" s="10">
        <v>0</v>
      </c>
      <c r="O7" s="10">
        <v>0</v>
      </c>
      <c r="P7" s="10">
        <v>0</v>
      </c>
      <c r="Q7" s="11">
        <v>493405</v>
      </c>
    </row>
    <row r="8" spans="2:17" ht="24.75" customHeight="1" x14ac:dyDescent="0.3">
      <c r="B8" s="9" t="s">
        <v>19</v>
      </c>
      <c r="C8" s="10">
        <v>170325</v>
      </c>
      <c r="D8" s="10">
        <v>363185</v>
      </c>
      <c r="E8" s="10">
        <v>7822</v>
      </c>
      <c r="F8" s="10">
        <v>541333</v>
      </c>
      <c r="G8" s="10">
        <v>0</v>
      </c>
      <c r="H8" s="10">
        <v>0</v>
      </c>
      <c r="I8" s="10">
        <v>0</v>
      </c>
      <c r="J8" s="10">
        <v>541333</v>
      </c>
      <c r="K8" s="10">
        <v>135333</v>
      </c>
      <c r="L8" s="10">
        <v>406000</v>
      </c>
      <c r="M8" s="10">
        <v>1525365</v>
      </c>
      <c r="N8" s="10">
        <v>0</v>
      </c>
      <c r="O8" s="10">
        <v>150000</v>
      </c>
      <c r="P8" s="10">
        <v>0</v>
      </c>
      <c r="Q8" s="11">
        <v>1781364</v>
      </c>
    </row>
    <row r="9" spans="2:17" ht="24.75" customHeight="1" x14ac:dyDescent="0.3">
      <c r="B9" s="9" t="s">
        <v>142</v>
      </c>
      <c r="C9" s="10">
        <v>0</v>
      </c>
      <c r="D9" s="10">
        <v>0</v>
      </c>
      <c r="E9" s="10">
        <v>0</v>
      </c>
      <c r="F9" s="10">
        <v>0</v>
      </c>
      <c r="G9" s="10">
        <v>56613</v>
      </c>
      <c r="H9" s="10">
        <v>0</v>
      </c>
      <c r="I9" s="10">
        <v>56613</v>
      </c>
      <c r="J9" s="10">
        <v>-56613</v>
      </c>
      <c r="K9" s="10">
        <v>254035</v>
      </c>
      <c r="L9" s="10">
        <v>-310648</v>
      </c>
      <c r="M9" s="10">
        <v>-337942</v>
      </c>
      <c r="N9" s="10">
        <v>0</v>
      </c>
      <c r="O9" s="10">
        <v>0</v>
      </c>
      <c r="P9" s="10">
        <v>0</v>
      </c>
      <c r="Q9" s="11">
        <v>-648590</v>
      </c>
    </row>
    <row r="10" spans="2:17" ht="24.75" customHeight="1" x14ac:dyDescent="0.3">
      <c r="B10" s="9" t="s">
        <v>20</v>
      </c>
      <c r="C10" s="10">
        <v>239070</v>
      </c>
      <c r="D10" s="10">
        <v>660378</v>
      </c>
      <c r="E10" s="10">
        <v>0</v>
      </c>
      <c r="F10" s="10">
        <v>899448</v>
      </c>
      <c r="G10" s="10">
        <v>0</v>
      </c>
      <c r="H10" s="10">
        <v>84823</v>
      </c>
      <c r="I10" s="10">
        <v>271306</v>
      </c>
      <c r="J10" s="10">
        <v>628143</v>
      </c>
      <c r="K10" s="10">
        <v>128453</v>
      </c>
      <c r="L10" s="10">
        <v>499690</v>
      </c>
      <c r="M10" s="10">
        <v>3633625</v>
      </c>
      <c r="N10" s="10">
        <v>0</v>
      </c>
      <c r="O10" s="10">
        <v>0</v>
      </c>
      <c r="P10" s="10">
        <v>700000</v>
      </c>
      <c r="Q10" s="11">
        <v>3433315</v>
      </c>
    </row>
    <row r="11" spans="2:17" ht="24.75" customHeight="1" x14ac:dyDescent="0.3">
      <c r="B11" s="9" t="s">
        <v>137</v>
      </c>
      <c r="C11" s="10">
        <v>372760</v>
      </c>
      <c r="D11" s="10">
        <v>0</v>
      </c>
      <c r="E11" s="10">
        <v>0</v>
      </c>
      <c r="F11" s="10">
        <v>372760</v>
      </c>
      <c r="G11" s="10">
        <v>0</v>
      </c>
      <c r="H11" s="10">
        <v>0</v>
      </c>
      <c r="I11" s="10">
        <v>0</v>
      </c>
      <c r="J11" s="10">
        <v>372760</v>
      </c>
      <c r="K11" s="10">
        <v>52662</v>
      </c>
      <c r="L11" s="10">
        <v>320098</v>
      </c>
      <c r="M11" s="10">
        <v>47539</v>
      </c>
      <c r="N11" s="10">
        <v>0</v>
      </c>
      <c r="O11" s="10">
        <v>0</v>
      </c>
      <c r="P11" s="10">
        <v>0</v>
      </c>
      <c r="Q11" s="11">
        <v>367637</v>
      </c>
    </row>
    <row r="12" spans="2:17" ht="24.75" customHeight="1" x14ac:dyDescent="0.3">
      <c r="B12" s="9" t="s">
        <v>21</v>
      </c>
      <c r="C12" s="10">
        <v>212090</v>
      </c>
      <c r="D12" s="10">
        <v>0</v>
      </c>
      <c r="E12" s="10">
        <v>0</v>
      </c>
      <c r="F12" s="10">
        <v>212090</v>
      </c>
      <c r="G12" s="10">
        <v>0</v>
      </c>
      <c r="H12" s="10">
        <v>0</v>
      </c>
      <c r="I12" s="10">
        <v>0</v>
      </c>
      <c r="J12" s="10">
        <v>212090</v>
      </c>
      <c r="K12" s="10">
        <v>0</v>
      </c>
      <c r="L12" s="10">
        <v>212090</v>
      </c>
      <c r="M12" s="10">
        <v>2619773</v>
      </c>
      <c r="N12" s="10">
        <v>0</v>
      </c>
      <c r="O12" s="10">
        <v>0</v>
      </c>
      <c r="P12" s="10">
        <v>0</v>
      </c>
      <c r="Q12" s="11">
        <v>2831863</v>
      </c>
    </row>
    <row r="13" spans="2:17" ht="24.75" customHeight="1" x14ac:dyDescent="0.3">
      <c r="B13" s="9" t="s">
        <v>22</v>
      </c>
      <c r="C13" s="10">
        <v>0</v>
      </c>
      <c r="D13" s="10">
        <v>0</v>
      </c>
      <c r="E13" s="10">
        <v>-3110</v>
      </c>
      <c r="F13" s="10">
        <v>-3110</v>
      </c>
      <c r="G13" s="10">
        <v>0</v>
      </c>
      <c r="H13" s="10">
        <v>0</v>
      </c>
      <c r="I13" s="10">
        <v>0</v>
      </c>
      <c r="J13" s="10">
        <v>-3110</v>
      </c>
      <c r="K13" s="10">
        <v>0</v>
      </c>
      <c r="L13" s="10">
        <v>-3110</v>
      </c>
      <c r="M13" s="10">
        <v>313690</v>
      </c>
      <c r="N13" s="10">
        <v>0</v>
      </c>
      <c r="O13" s="10">
        <v>0</v>
      </c>
      <c r="P13" s="10">
        <v>0</v>
      </c>
      <c r="Q13" s="11">
        <v>310580</v>
      </c>
    </row>
    <row r="14" spans="2:17" ht="24.75" customHeight="1" x14ac:dyDescent="0.3">
      <c r="B14" s="9" t="s">
        <v>23</v>
      </c>
      <c r="C14" s="10">
        <v>0</v>
      </c>
      <c r="D14" s="10">
        <v>130477</v>
      </c>
      <c r="E14" s="10">
        <v>0</v>
      </c>
      <c r="F14" s="10">
        <v>130477</v>
      </c>
      <c r="G14" s="10">
        <v>607309</v>
      </c>
      <c r="H14" s="10">
        <v>47372</v>
      </c>
      <c r="I14" s="10">
        <v>662281</v>
      </c>
      <c r="J14" s="10">
        <v>-531804</v>
      </c>
      <c r="K14" s="10">
        <v>0</v>
      </c>
      <c r="L14" s="10">
        <v>-531804</v>
      </c>
      <c r="M14" s="10">
        <v>359860</v>
      </c>
      <c r="N14" s="10">
        <v>0</v>
      </c>
      <c r="O14" s="10">
        <v>0</v>
      </c>
      <c r="P14" s="10">
        <v>0</v>
      </c>
      <c r="Q14" s="11">
        <v>-171944</v>
      </c>
    </row>
    <row r="15" spans="2:17" ht="24.75" customHeight="1" x14ac:dyDescent="0.3">
      <c r="B15" s="9" t="s">
        <v>24</v>
      </c>
      <c r="C15" s="10">
        <v>0</v>
      </c>
      <c r="D15" s="10">
        <v>220766</v>
      </c>
      <c r="E15" s="10">
        <v>0</v>
      </c>
      <c r="F15" s="10">
        <v>220766</v>
      </c>
      <c r="G15" s="10">
        <v>192233</v>
      </c>
      <c r="H15" s="10">
        <v>42302</v>
      </c>
      <c r="I15" s="10">
        <v>301468</v>
      </c>
      <c r="J15" s="10">
        <v>-80703</v>
      </c>
      <c r="K15" s="10">
        <v>0</v>
      </c>
      <c r="L15" s="10">
        <v>-80703</v>
      </c>
      <c r="M15" s="10">
        <v>459803</v>
      </c>
      <c r="N15" s="10">
        <v>0</v>
      </c>
      <c r="O15" s="10">
        <v>0</v>
      </c>
      <c r="P15" s="10">
        <v>0</v>
      </c>
      <c r="Q15" s="11">
        <v>379101</v>
      </c>
    </row>
    <row r="16" spans="2:17" ht="24.75" customHeight="1" x14ac:dyDescent="0.3">
      <c r="B16" s="9" t="s">
        <v>25</v>
      </c>
      <c r="C16" s="10">
        <v>30667</v>
      </c>
      <c r="D16" s="10">
        <v>67106</v>
      </c>
      <c r="E16" s="10">
        <v>0</v>
      </c>
      <c r="F16" s="10">
        <v>97773</v>
      </c>
      <c r="G16" s="10">
        <v>0</v>
      </c>
      <c r="H16" s="10">
        <v>0</v>
      </c>
      <c r="I16" s="10">
        <v>0</v>
      </c>
      <c r="J16" s="10">
        <v>97773</v>
      </c>
      <c r="K16" s="10">
        <v>50578</v>
      </c>
      <c r="L16" s="10">
        <v>47195</v>
      </c>
      <c r="M16" s="10">
        <v>79165</v>
      </c>
      <c r="N16" s="10">
        <v>0</v>
      </c>
      <c r="O16" s="10">
        <v>0</v>
      </c>
      <c r="P16" s="10">
        <v>0</v>
      </c>
      <c r="Q16" s="11">
        <v>126360</v>
      </c>
    </row>
    <row r="17" spans="2:17" ht="24.75" customHeight="1" x14ac:dyDescent="0.3">
      <c r="B17" s="9" t="s">
        <v>26</v>
      </c>
      <c r="C17" s="10">
        <v>1264023</v>
      </c>
      <c r="D17" s="10">
        <v>9087</v>
      </c>
      <c r="E17" s="10">
        <v>29331</v>
      </c>
      <c r="F17" s="10">
        <v>1302442</v>
      </c>
      <c r="G17" s="10">
        <v>0</v>
      </c>
      <c r="H17" s="10">
        <v>0</v>
      </c>
      <c r="I17" s="10">
        <v>0</v>
      </c>
      <c r="J17" s="10">
        <v>1302442</v>
      </c>
      <c r="K17" s="10">
        <v>324887</v>
      </c>
      <c r="L17" s="10">
        <v>977555</v>
      </c>
      <c r="M17" s="10">
        <v>3052615</v>
      </c>
      <c r="N17" s="10">
        <v>0</v>
      </c>
      <c r="O17" s="10">
        <v>300000</v>
      </c>
      <c r="P17" s="10">
        <v>437500</v>
      </c>
      <c r="Q17" s="11">
        <v>3292669</v>
      </c>
    </row>
    <row r="18" spans="2:17" ht="24.75" customHeight="1" x14ac:dyDescent="0.3">
      <c r="B18" s="9" t="s">
        <v>27</v>
      </c>
      <c r="C18" s="10">
        <v>306427</v>
      </c>
      <c r="D18" s="10">
        <v>0</v>
      </c>
      <c r="E18" s="10">
        <v>16084</v>
      </c>
      <c r="F18" s="10">
        <v>322511</v>
      </c>
      <c r="G18" s="10">
        <v>0</v>
      </c>
      <c r="H18" s="10">
        <v>0</v>
      </c>
      <c r="I18" s="10">
        <v>0</v>
      </c>
      <c r="J18" s="10">
        <v>322511</v>
      </c>
      <c r="K18" s="10">
        <v>80628</v>
      </c>
      <c r="L18" s="10">
        <v>241883</v>
      </c>
      <c r="M18" s="10">
        <v>260051</v>
      </c>
      <c r="N18" s="10">
        <v>0</v>
      </c>
      <c r="O18" s="10">
        <v>0</v>
      </c>
      <c r="P18" s="10">
        <v>125781</v>
      </c>
      <c r="Q18" s="11">
        <v>376153</v>
      </c>
    </row>
    <row r="19" spans="2:17" ht="24.75" customHeight="1" x14ac:dyDescent="0.3">
      <c r="B19" s="9" t="s">
        <v>28</v>
      </c>
      <c r="C19" s="10">
        <v>917356</v>
      </c>
      <c r="D19" s="10">
        <v>0</v>
      </c>
      <c r="E19" s="10">
        <v>689</v>
      </c>
      <c r="F19" s="10">
        <v>918045</v>
      </c>
      <c r="G19" s="10">
        <v>0</v>
      </c>
      <c r="H19" s="10">
        <v>26992</v>
      </c>
      <c r="I19" s="10">
        <v>26992</v>
      </c>
      <c r="J19" s="10">
        <v>891053</v>
      </c>
      <c r="K19" s="10">
        <v>237256</v>
      </c>
      <c r="L19" s="10">
        <v>653797</v>
      </c>
      <c r="M19" s="10">
        <v>2471899</v>
      </c>
      <c r="N19" s="10">
        <v>0</v>
      </c>
      <c r="O19" s="10">
        <v>0</v>
      </c>
      <c r="P19" s="10">
        <v>185000</v>
      </c>
      <c r="Q19" s="11">
        <v>2940696</v>
      </c>
    </row>
    <row r="20" spans="2:17" ht="24.75" customHeight="1" x14ac:dyDescent="0.3">
      <c r="B20" s="9" t="s">
        <v>29</v>
      </c>
      <c r="C20" s="10">
        <v>384910</v>
      </c>
      <c r="D20" s="10">
        <v>760460</v>
      </c>
      <c r="E20" s="10">
        <v>0</v>
      </c>
      <c r="F20" s="10">
        <v>1145370</v>
      </c>
      <c r="G20" s="10">
        <v>0</v>
      </c>
      <c r="H20" s="10">
        <v>207675</v>
      </c>
      <c r="I20" s="10">
        <v>234643</v>
      </c>
      <c r="J20" s="10">
        <v>910727</v>
      </c>
      <c r="K20" s="10">
        <v>270329</v>
      </c>
      <c r="L20" s="10">
        <v>640398</v>
      </c>
      <c r="M20" s="10">
        <v>3819538</v>
      </c>
      <c r="N20" s="10">
        <v>0</v>
      </c>
      <c r="O20" s="10">
        <v>0</v>
      </c>
      <c r="P20" s="10">
        <v>200000</v>
      </c>
      <c r="Q20" s="11">
        <v>4259936</v>
      </c>
    </row>
    <row r="21" spans="2:17" ht="24.75" customHeight="1" x14ac:dyDescent="0.3">
      <c r="B21" s="9" t="s">
        <v>30</v>
      </c>
      <c r="C21" s="10">
        <v>28297</v>
      </c>
      <c r="D21" s="10">
        <v>31538</v>
      </c>
      <c r="E21" s="10">
        <v>23809</v>
      </c>
      <c r="F21" s="10">
        <v>83644</v>
      </c>
      <c r="G21" s="10">
        <v>0</v>
      </c>
      <c r="H21" s="10">
        <v>9539</v>
      </c>
      <c r="I21" s="10">
        <v>22297</v>
      </c>
      <c r="J21" s="10">
        <v>61347</v>
      </c>
      <c r="K21" s="10">
        <v>18404</v>
      </c>
      <c r="L21" s="10">
        <v>42943</v>
      </c>
      <c r="M21" s="10">
        <v>21256</v>
      </c>
      <c r="N21" s="10">
        <v>0</v>
      </c>
      <c r="O21" s="10">
        <v>0</v>
      </c>
      <c r="P21" s="10">
        <v>10000</v>
      </c>
      <c r="Q21" s="11">
        <v>54199</v>
      </c>
    </row>
    <row r="22" spans="2:17" ht="24.75" customHeight="1" x14ac:dyDescent="0.3">
      <c r="B22" s="9" t="s">
        <v>31</v>
      </c>
      <c r="C22" s="10">
        <v>0</v>
      </c>
      <c r="D22" s="10">
        <v>0</v>
      </c>
      <c r="E22" s="10">
        <v>0</v>
      </c>
      <c r="F22" s="10">
        <v>0</v>
      </c>
      <c r="G22" s="10">
        <v>0</v>
      </c>
      <c r="H22" s="10">
        <v>0</v>
      </c>
      <c r="I22" s="10">
        <v>0</v>
      </c>
      <c r="J22" s="10">
        <v>0</v>
      </c>
      <c r="K22" s="10">
        <v>0</v>
      </c>
      <c r="L22" s="10">
        <v>0</v>
      </c>
      <c r="M22" s="10">
        <v>0</v>
      </c>
      <c r="N22" s="10">
        <v>0</v>
      </c>
      <c r="O22" s="10">
        <v>0</v>
      </c>
      <c r="P22" s="10">
        <v>0</v>
      </c>
      <c r="Q22" s="11">
        <v>0</v>
      </c>
    </row>
    <row r="23" spans="2:17" ht="24.75" customHeight="1" x14ac:dyDescent="0.3">
      <c r="B23" s="9" t="s">
        <v>258</v>
      </c>
      <c r="C23" s="10">
        <v>-111679</v>
      </c>
      <c r="D23" s="10">
        <v>0</v>
      </c>
      <c r="E23" s="10">
        <v>0</v>
      </c>
      <c r="F23" s="10">
        <v>-111679</v>
      </c>
      <c r="G23" s="10">
        <v>0</v>
      </c>
      <c r="H23" s="10">
        <v>0</v>
      </c>
      <c r="I23" s="10">
        <v>0</v>
      </c>
      <c r="J23" s="10">
        <v>-111679</v>
      </c>
      <c r="K23" s="10">
        <v>0</v>
      </c>
      <c r="L23" s="10">
        <v>-111679</v>
      </c>
      <c r="M23" s="10">
        <v>0</v>
      </c>
      <c r="N23" s="10">
        <v>0</v>
      </c>
      <c r="O23" s="10">
        <v>0</v>
      </c>
      <c r="P23" s="10">
        <v>0</v>
      </c>
      <c r="Q23" s="11">
        <v>-111679</v>
      </c>
    </row>
    <row r="24" spans="2:17" ht="24.75" customHeight="1" x14ac:dyDescent="0.3">
      <c r="B24" s="9" t="s">
        <v>259</v>
      </c>
      <c r="C24" s="10">
        <v>975111</v>
      </c>
      <c r="D24" s="10">
        <v>0</v>
      </c>
      <c r="E24" s="10">
        <v>0</v>
      </c>
      <c r="F24" s="10">
        <v>975111</v>
      </c>
      <c r="G24" s="10">
        <v>0</v>
      </c>
      <c r="H24" s="10">
        <v>0</v>
      </c>
      <c r="I24" s="10">
        <v>0</v>
      </c>
      <c r="J24" s="10">
        <v>975111</v>
      </c>
      <c r="K24" s="10">
        <v>292533</v>
      </c>
      <c r="L24" s="10">
        <v>682578</v>
      </c>
      <c r="M24" s="10">
        <v>0</v>
      </c>
      <c r="N24" s="10">
        <v>0</v>
      </c>
      <c r="O24" s="10">
        <v>0</v>
      </c>
      <c r="P24" s="10">
        <v>0</v>
      </c>
      <c r="Q24" s="11">
        <v>682578</v>
      </c>
    </row>
    <row r="25" spans="2:17" ht="24.75" customHeight="1" x14ac:dyDescent="0.3">
      <c r="B25" s="9" t="s">
        <v>33</v>
      </c>
      <c r="C25" s="10">
        <v>116319</v>
      </c>
      <c r="D25" s="10">
        <v>0</v>
      </c>
      <c r="E25" s="10">
        <v>30131</v>
      </c>
      <c r="F25" s="10">
        <v>146451</v>
      </c>
      <c r="G25" s="10">
        <v>0</v>
      </c>
      <c r="H25" s="10">
        <v>8904</v>
      </c>
      <c r="I25" s="10">
        <v>30323</v>
      </c>
      <c r="J25" s="10">
        <v>116128</v>
      </c>
      <c r="K25" s="10">
        <v>34838</v>
      </c>
      <c r="L25" s="10">
        <v>81290</v>
      </c>
      <c r="M25" s="10">
        <v>1847667</v>
      </c>
      <c r="N25" s="10">
        <v>0</v>
      </c>
      <c r="O25" s="10">
        <v>438612</v>
      </c>
      <c r="P25" s="10">
        <v>0</v>
      </c>
      <c r="Q25" s="11">
        <v>1490344</v>
      </c>
    </row>
    <row r="26" spans="2:17" ht="24.75" customHeight="1" x14ac:dyDescent="0.3">
      <c r="B26" s="9" t="s">
        <v>34</v>
      </c>
      <c r="C26" s="10">
        <v>0</v>
      </c>
      <c r="D26" s="10">
        <v>32770</v>
      </c>
      <c r="E26" s="10">
        <v>0</v>
      </c>
      <c r="F26" s="10">
        <v>32770</v>
      </c>
      <c r="G26" s="10">
        <v>152538</v>
      </c>
      <c r="H26" s="10">
        <v>84501</v>
      </c>
      <c r="I26" s="10">
        <v>237040</v>
      </c>
      <c r="J26" s="10">
        <v>-204270</v>
      </c>
      <c r="K26" s="10">
        <v>0</v>
      </c>
      <c r="L26" s="10">
        <v>-204270</v>
      </c>
      <c r="M26" s="10">
        <v>-821577</v>
      </c>
      <c r="N26" s="10">
        <v>0</v>
      </c>
      <c r="O26" s="10">
        <v>0</v>
      </c>
      <c r="P26" s="10">
        <v>0</v>
      </c>
      <c r="Q26" s="11">
        <v>-1025847</v>
      </c>
    </row>
    <row r="27" spans="2:17" ht="24.75" customHeight="1" x14ac:dyDescent="0.3">
      <c r="B27" s="9" t="s">
        <v>35</v>
      </c>
      <c r="C27" s="10">
        <v>49612</v>
      </c>
      <c r="D27" s="10">
        <v>0</v>
      </c>
      <c r="E27" s="10">
        <v>0</v>
      </c>
      <c r="F27" s="10">
        <v>49612</v>
      </c>
      <c r="G27" s="10">
        <v>0</v>
      </c>
      <c r="H27" s="10">
        <v>0</v>
      </c>
      <c r="I27" s="10">
        <v>0</v>
      </c>
      <c r="J27" s="10">
        <v>49612</v>
      </c>
      <c r="K27" s="10">
        <v>0</v>
      </c>
      <c r="L27" s="10">
        <v>49612</v>
      </c>
      <c r="M27" s="10">
        <v>565601</v>
      </c>
      <c r="N27" s="10">
        <v>0</v>
      </c>
      <c r="O27" s="10">
        <v>0</v>
      </c>
      <c r="P27" s="10">
        <v>0</v>
      </c>
      <c r="Q27" s="11">
        <v>615213</v>
      </c>
    </row>
    <row r="28" spans="2:17" ht="27" customHeight="1" x14ac:dyDescent="0.3">
      <c r="B28" s="9" t="s">
        <v>36</v>
      </c>
      <c r="C28" s="10">
        <v>175683</v>
      </c>
      <c r="D28" s="10">
        <v>354075</v>
      </c>
      <c r="E28" s="10">
        <v>14143</v>
      </c>
      <c r="F28" s="10">
        <v>543900</v>
      </c>
      <c r="G28" s="10">
        <v>0</v>
      </c>
      <c r="H28" s="10">
        <v>923</v>
      </c>
      <c r="I28" s="10">
        <v>44019</v>
      </c>
      <c r="J28" s="10">
        <v>499882</v>
      </c>
      <c r="K28" s="10">
        <v>124970</v>
      </c>
      <c r="L28" s="10">
        <v>374911</v>
      </c>
      <c r="M28" s="10">
        <v>1449530</v>
      </c>
      <c r="N28" s="10">
        <v>0</v>
      </c>
      <c r="O28" s="10">
        <v>500000</v>
      </c>
      <c r="P28" s="10">
        <v>150000</v>
      </c>
      <c r="Q28" s="11">
        <v>1174441</v>
      </c>
    </row>
    <row r="29" spans="2:17" ht="27" customHeight="1" x14ac:dyDescent="0.3">
      <c r="B29" s="9" t="s">
        <v>249</v>
      </c>
      <c r="C29" s="10">
        <v>0</v>
      </c>
      <c r="D29" s="10">
        <v>240544</v>
      </c>
      <c r="E29" s="10">
        <v>0</v>
      </c>
      <c r="F29" s="10">
        <v>240544</v>
      </c>
      <c r="G29" s="10">
        <v>128568</v>
      </c>
      <c r="H29" s="10">
        <v>0</v>
      </c>
      <c r="I29" s="10">
        <v>128568</v>
      </c>
      <c r="J29" s="10">
        <v>111976</v>
      </c>
      <c r="K29" s="10">
        <v>0</v>
      </c>
      <c r="L29" s="10">
        <v>111976</v>
      </c>
      <c r="M29" s="10">
        <v>-143068</v>
      </c>
      <c r="N29" s="10">
        <v>0</v>
      </c>
      <c r="O29" s="10">
        <v>0</v>
      </c>
      <c r="P29" s="10">
        <v>0</v>
      </c>
      <c r="Q29" s="11">
        <v>-31092</v>
      </c>
    </row>
    <row r="30" spans="2:17" ht="27" customHeight="1" x14ac:dyDescent="0.3">
      <c r="B30" s="9" t="s">
        <v>193</v>
      </c>
      <c r="C30" s="10">
        <v>-99347</v>
      </c>
      <c r="D30" s="10">
        <v>0</v>
      </c>
      <c r="E30" s="10">
        <v>0</v>
      </c>
      <c r="F30" s="10">
        <v>-99347</v>
      </c>
      <c r="G30" s="10">
        <v>0</v>
      </c>
      <c r="H30" s="10">
        <v>0</v>
      </c>
      <c r="I30" s="10">
        <v>0</v>
      </c>
      <c r="J30" s="10">
        <v>-99347</v>
      </c>
      <c r="K30" s="10">
        <v>0</v>
      </c>
      <c r="L30" s="10">
        <v>-99347</v>
      </c>
      <c r="M30" s="10">
        <v>553834</v>
      </c>
      <c r="N30" s="10">
        <v>0</v>
      </c>
      <c r="O30" s="10">
        <v>0</v>
      </c>
      <c r="P30" s="10">
        <v>0</v>
      </c>
      <c r="Q30" s="11">
        <v>454487</v>
      </c>
    </row>
    <row r="31" spans="2:17" ht="27" customHeight="1" x14ac:dyDescent="0.3">
      <c r="B31" s="9" t="s">
        <v>37</v>
      </c>
      <c r="C31" s="10">
        <v>0</v>
      </c>
      <c r="D31" s="10">
        <v>0</v>
      </c>
      <c r="E31" s="10">
        <v>1023</v>
      </c>
      <c r="F31" s="10">
        <v>1023</v>
      </c>
      <c r="G31" s="10">
        <v>53599</v>
      </c>
      <c r="H31" s="10">
        <v>90103</v>
      </c>
      <c r="I31" s="10">
        <v>148137</v>
      </c>
      <c r="J31" s="10">
        <v>-147114</v>
      </c>
      <c r="K31" s="10">
        <v>-36778</v>
      </c>
      <c r="L31" s="10">
        <v>-110335</v>
      </c>
      <c r="M31" s="10">
        <v>730430</v>
      </c>
      <c r="N31" s="10">
        <v>0</v>
      </c>
      <c r="O31" s="10">
        <v>0</v>
      </c>
      <c r="P31" s="10">
        <v>0</v>
      </c>
      <c r="Q31" s="11">
        <v>620095</v>
      </c>
    </row>
    <row r="32" spans="2:17" ht="24.75" customHeight="1" x14ac:dyDescent="0.3">
      <c r="B32" s="7" t="s">
        <v>139</v>
      </c>
      <c r="C32" s="10">
        <v>41464</v>
      </c>
      <c r="D32" s="10">
        <v>0</v>
      </c>
      <c r="E32" s="10">
        <v>0</v>
      </c>
      <c r="F32" s="10">
        <v>41464</v>
      </c>
      <c r="G32" s="10">
        <v>0</v>
      </c>
      <c r="H32" s="10">
        <v>0</v>
      </c>
      <c r="I32" s="10">
        <v>0</v>
      </c>
      <c r="J32" s="10">
        <v>41464</v>
      </c>
      <c r="K32" s="10">
        <v>0</v>
      </c>
      <c r="L32" s="10">
        <v>41464</v>
      </c>
      <c r="M32" s="10">
        <v>110008</v>
      </c>
      <c r="N32" s="10">
        <v>0</v>
      </c>
      <c r="O32" s="10">
        <v>0</v>
      </c>
      <c r="P32" s="10">
        <v>0</v>
      </c>
      <c r="Q32" s="11">
        <v>151472</v>
      </c>
    </row>
    <row r="33" spans="2:17" ht="24.75" customHeight="1" x14ac:dyDescent="0.3">
      <c r="B33" s="9" t="s">
        <v>151</v>
      </c>
      <c r="C33" s="10">
        <v>0</v>
      </c>
      <c r="D33" s="10">
        <v>56155</v>
      </c>
      <c r="E33" s="10">
        <v>0</v>
      </c>
      <c r="F33" s="10">
        <v>56155</v>
      </c>
      <c r="G33" s="10">
        <v>22476</v>
      </c>
      <c r="H33" s="10">
        <v>0</v>
      </c>
      <c r="I33" s="10">
        <v>22476</v>
      </c>
      <c r="J33" s="10">
        <v>33679</v>
      </c>
      <c r="K33" s="10">
        <v>11418</v>
      </c>
      <c r="L33" s="10">
        <v>22261</v>
      </c>
      <c r="M33" s="10">
        <v>-2411</v>
      </c>
      <c r="N33" s="10">
        <v>0</v>
      </c>
      <c r="O33" s="10">
        <v>0</v>
      </c>
      <c r="P33" s="10">
        <v>0</v>
      </c>
      <c r="Q33" s="11">
        <v>19850</v>
      </c>
    </row>
    <row r="34" spans="2:17" ht="24.75" customHeight="1" x14ac:dyDescent="0.3">
      <c r="B34" s="9" t="s">
        <v>140</v>
      </c>
      <c r="C34" s="10">
        <v>215474</v>
      </c>
      <c r="D34" s="10">
        <v>0</v>
      </c>
      <c r="E34" s="10">
        <v>0</v>
      </c>
      <c r="F34" s="10">
        <v>215474</v>
      </c>
      <c r="G34" s="10">
        <v>0</v>
      </c>
      <c r="H34" s="10">
        <v>0</v>
      </c>
      <c r="I34" s="10">
        <v>0</v>
      </c>
      <c r="J34" s="10">
        <v>215474</v>
      </c>
      <c r="K34" s="10">
        <v>64794</v>
      </c>
      <c r="L34" s="10">
        <v>150680</v>
      </c>
      <c r="M34" s="10">
        <v>-2340021</v>
      </c>
      <c r="N34" s="10">
        <v>0</v>
      </c>
      <c r="O34" s="10">
        <v>0</v>
      </c>
      <c r="P34" s="10">
        <v>0</v>
      </c>
      <c r="Q34" s="11">
        <v>-2189341</v>
      </c>
    </row>
    <row r="35" spans="2:17" ht="24.75" customHeight="1" x14ac:dyDescent="0.3">
      <c r="B35" s="9" t="s">
        <v>141</v>
      </c>
      <c r="C35" s="10">
        <v>78939</v>
      </c>
      <c r="D35" s="10">
        <v>0</v>
      </c>
      <c r="E35" s="10">
        <v>0</v>
      </c>
      <c r="F35" s="10">
        <v>78939</v>
      </c>
      <c r="G35" s="10">
        <v>0</v>
      </c>
      <c r="H35" s="10">
        <v>0</v>
      </c>
      <c r="I35" s="10">
        <v>0</v>
      </c>
      <c r="J35" s="10">
        <v>78939</v>
      </c>
      <c r="K35" s="10">
        <v>23682</v>
      </c>
      <c r="L35" s="10">
        <v>55257</v>
      </c>
      <c r="M35" s="10">
        <v>306886</v>
      </c>
      <c r="N35" s="10">
        <v>0</v>
      </c>
      <c r="O35" s="10">
        <v>0</v>
      </c>
      <c r="P35" s="10">
        <v>0</v>
      </c>
      <c r="Q35" s="11">
        <v>362143</v>
      </c>
    </row>
    <row r="36" spans="2:17" ht="24.75" customHeight="1" x14ac:dyDescent="0.3">
      <c r="B36" s="9" t="s">
        <v>152</v>
      </c>
      <c r="C36" s="10">
        <v>187963</v>
      </c>
      <c r="D36" s="10">
        <v>0</v>
      </c>
      <c r="E36" s="10">
        <v>0</v>
      </c>
      <c r="F36" s="10">
        <v>187963</v>
      </c>
      <c r="G36" s="10">
        <v>0</v>
      </c>
      <c r="H36" s="10">
        <v>0</v>
      </c>
      <c r="I36" s="10">
        <v>0</v>
      </c>
      <c r="J36" s="10">
        <v>187963</v>
      </c>
      <c r="K36" s="10">
        <v>56389</v>
      </c>
      <c r="L36" s="10">
        <v>131574</v>
      </c>
      <c r="M36" s="10">
        <v>0</v>
      </c>
      <c r="N36" s="10">
        <v>0</v>
      </c>
      <c r="O36" s="10">
        <v>0</v>
      </c>
      <c r="P36" s="10">
        <v>0</v>
      </c>
      <c r="Q36" s="11">
        <v>131574</v>
      </c>
    </row>
    <row r="37" spans="2:17" ht="24.75" customHeight="1" x14ac:dyDescent="0.3">
      <c r="B37" s="9" t="s">
        <v>38</v>
      </c>
      <c r="C37" s="10">
        <v>0</v>
      </c>
      <c r="D37" s="10">
        <v>0</v>
      </c>
      <c r="E37" s="10">
        <v>0</v>
      </c>
      <c r="F37" s="10">
        <v>0</v>
      </c>
      <c r="G37" s="10">
        <v>0</v>
      </c>
      <c r="H37" s="10">
        <v>0</v>
      </c>
      <c r="I37" s="10">
        <v>0</v>
      </c>
      <c r="J37" s="10">
        <v>0</v>
      </c>
      <c r="K37" s="10">
        <v>0</v>
      </c>
      <c r="L37" s="10">
        <v>0</v>
      </c>
      <c r="M37" s="10">
        <v>0</v>
      </c>
      <c r="N37" s="10">
        <v>0</v>
      </c>
      <c r="O37" s="10">
        <v>0</v>
      </c>
      <c r="P37" s="10">
        <v>0</v>
      </c>
      <c r="Q37" s="11">
        <v>0</v>
      </c>
    </row>
    <row r="38" spans="2:17" ht="24.75" customHeight="1" x14ac:dyDescent="0.3">
      <c r="B38" s="9" t="s">
        <v>39</v>
      </c>
      <c r="C38" s="10">
        <v>159887</v>
      </c>
      <c r="D38" s="10">
        <v>256419</v>
      </c>
      <c r="E38" s="10">
        <v>-16292</v>
      </c>
      <c r="F38" s="10">
        <v>400014</v>
      </c>
      <c r="G38" s="10">
        <v>0</v>
      </c>
      <c r="H38" s="10">
        <v>4132</v>
      </c>
      <c r="I38" s="10">
        <v>9899</v>
      </c>
      <c r="J38" s="10">
        <v>390116</v>
      </c>
      <c r="K38" s="10">
        <v>76150</v>
      </c>
      <c r="L38" s="10">
        <v>313966</v>
      </c>
      <c r="M38" s="10">
        <v>910126</v>
      </c>
      <c r="N38" s="10">
        <v>0</v>
      </c>
      <c r="O38" s="10">
        <v>0</v>
      </c>
      <c r="P38" s="10">
        <v>78000</v>
      </c>
      <c r="Q38" s="11">
        <v>1146092</v>
      </c>
    </row>
    <row r="39" spans="2:17" ht="24.75" customHeight="1" x14ac:dyDescent="0.3">
      <c r="B39" s="9" t="s">
        <v>40</v>
      </c>
      <c r="C39" s="10">
        <v>78037</v>
      </c>
      <c r="D39" s="10">
        <v>0</v>
      </c>
      <c r="E39" s="10">
        <v>0</v>
      </c>
      <c r="F39" s="10">
        <v>78037</v>
      </c>
      <c r="G39" s="10">
        <v>0</v>
      </c>
      <c r="H39" s="10">
        <v>0</v>
      </c>
      <c r="I39" s="10">
        <v>0</v>
      </c>
      <c r="J39" s="10">
        <v>78037</v>
      </c>
      <c r="K39" s="10">
        <v>23411</v>
      </c>
      <c r="L39" s="10">
        <v>54626</v>
      </c>
      <c r="M39" s="10">
        <v>1011705</v>
      </c>
      <c r="N39" s="10">
        <v>0</v>
      </c>
      <c r="O39" s="10">
        <v>400000</v>
      </c>
      <c r="P39" s="10">
        <v>0</v>
      </c>
      <c r="Q39" s="11">
        <v>666332</v>
      </c>
    </row>
    <row r="40" spans="2:17" ht="24.75" customHeight="1" x14ac:dyDescent="0.3">
      <c r="B40" s="9" t="s">
        <v>41</v>
      </c>
      <c r="C40" s="10">
        <v>0</v>
      </c>
      <c r="D40" s="10">
        <v>34041</v>
      </c>
      <c r="E40" s="10">
        <v>1104</v>
      </c>
      <c r="F40" s="10">
        <v>35145</v>
      </c>
      <c r="G40" s="10">
        <v>12849</v>
      </c>
      <c r="H40" s="10">
        <v>3741</v>
      </c>
      <c r="I40" s="10">
        <v>40386</v>
      </c>
      <c r="J40" s="10">
        <v>-5241</v>
      </c>
      <c r="K40" s="10">
        <v>2892</v>
      </c>
      <c r="L40" s="10">
        <v>-8134</v>
      </c>
      <c r="M40" s="10">
        <v>244196</v>
      </c>
      <c r="N40" s="10">
        <v>0</v>
      </c>
      <c r="O40" s="10">
        <v>0</v>
      </c>
      <c r="P40" s="10">
        <v>0</v>
      </c>
      <c r="Q40" s="11">
        <v>236063</v>
      </c>
    </row>
    <row r="41" spans="2:17" ht="24.75" customHeight="1" x14ac:dyDescent="0.3">
      <c r="B41" s="9" t="s">
        <v>42</v>
      </c>
      <c r="C41" s="10">
        <v>93215</v>
      </c>
      <c r="D41" s="10">
        <v>22495</v>
      </c>
      <c r="E41" s="10">
        <v>2774</v>
      </c>
      <c r="F41" s="10">
        <v>118485</v>
      </c>
      <c r="G41" s="10">
        <v>0</v>
      </c>
      <c r="H41" s="10">
        <v>64238</v>
      </c>
      <c r="I41" s="10">
        <v>64238</v>
      </c>
      <c r="J41" s="10">
        <v>54247</v>
      </c>
      <c r="K41" s="10">
        <v>0</v>
      </c>
      <c r="L41" s="10">
        <v>54247</v>
      </c>
      <c r="M41" s="10">
        <v>1013493</v>
      </c>
      <c r="N41" s="10">
        <v>0</v>
      </c>
      <c r="O41" s="10">
        <v>0</v>
      </c>
      <c r="P41" s="10">
        <v>0</v>
      </c>
      <c r="Q41" s="11">
        <v>1067740</v>
      </c>
    </row>
    <row r="42" spans="2:17" ht="24.75" customHeight="1" x14ac:dyDescent="0.3">
      <c r="B42" s="9" t="s">
        <v>43</v>
      </c>
      <c r="C42" s="10">
        <v>719608</v>
      </c>
      <c r="D42" s="10">
        <v>0</v>
      </c>
      <c r="E42" s="10">
        <v>6363</v>
      </c>
      <c r="F42" s="10">
        <v>725971</v>
      </c>
      <c r="G42" s="10">
        <v>0</v>
      </c>
      <c r="H42" s="10">
        <v>0</v>
      </c>
      <c r="I42" s="10">
        <v>0</v>
      </c>
      <c r="J42" s="10">
        <v>725971</v>
      </c>
      <c r="K42" s="10">
        <v>262164</v>
      </c>
      <c r="L42" s="10">
        <v>463806</v>
      </c>
      <c r="M42" s="10">
        <v>6119001</v>
      </c>
      <c r="N42" s="10">
        <v>0</v>
      </c>
      <c r="O42" s="10">
        <v>1</v>
      </c>
      <c r="P42" s="10">
        <v>900000</v>
      </c>
      <c r="Q42" s="11">
        <v>5682806</v>
      </c>
    </row>
    <row r="43" spans="2:17" ht="24.75" customHeight="1" x14ac:dyDescent="0.3">
      <c r="B43" s="9" t="s">
        <v>44</v>
      </c>
      <c r="C43" s="10">
        <v>0</v>
      </c>
      <c r="D43" s="10">
        <v>0</v>
      </c>
      <c r="E43" s="10">
        <v>0</v>
      </c>
      <c r="F43" s="10">
        <v>0</v>
      </c>
      <c r="G43" s="10">
        <v>0</v>
      </c>
      <c r="H43" s="10">
        <v>0</v>
      </c>
      <c r="I43" s="10">
        <v>0</v>
      </c>
      <c r="J43" s="10">
        <v>0</v>
      </c>
      <c r="K43" s="10">
        <v>0</v>
      </c>
      <c r="L43" s="10">
        <v>0</v>
      </c>
      <c r="M43" s="10">
        <v>0</v>
      </c>
      <c r="N43" s="10">
        <v>0</v>
      </c>
      <c r="O43" s="10">
        <v>0</v>
      </c>
      <c r="P43" s="10">
        <v>0</v>
      </c>
      <c r="Q43" s="11">
        <v>0</v>
      </c>
    </row>
    <row r="44" spans="2:17" customFormat="1" ht="24.75" customHeight="1" x14ac:dyDescent="0.35">
      <c r="B44" s="44" t="s">
        <v>45</v>
      </c>
      <c r="C44" s="45">
        <f t="shared" ref="C44:P44" si="0">SUM(C6:C43)</f>
        <v>6947963</v>
      </c>
      <c r="D44" s="45">
        <f t="shared" si="0"/>
        <v>3239496</v>
      </c>
      <c r="E44" s="45">
        <f t="shared" si="0"/>
        <v>113871</v>
      </c>
      <c r="F44" s="45">
        <f t="shared" si="0"/>
        <v>10301333</v>
      </c>
      <c r="G44" s="45">
        <f t="shared" si="0"/>
        <v>1226185</v>
      </c>
      <c r="H44" s="45">
        <f t="shared" si="0"/>
        <v>675245</v>
      </c>
      <c r="I44" s="45">
        <f t="shared" si="0"/>
        <v>2300686</v>
      </c>
      <c r="J44" s="45">
        <f t="shared" si="0"/>
        <v>8000649</v>
      </c>
      <c r="K44" s="45">
        <f t="shared" si="0"/>
        <v>2533771</v>
      </c>
      <c r="L44" s="45">
        <f t="shared" si="0"/>
        <v>5466876</v>
      </c>
      <c r="M44" s="45">
        <f t="shared" si="0"/>
        <v>30262530</v>
      </c>
      <c r="N44" s="45">
        <f t="shared" si="0"/>
        <v>0</v>
      </c>
      <c r="O44" s="45">
        <f t="shared" si="0"/>
        <v>1788613</v>
      </c>
      <c r="P44" s="45">
        <f t="shared" si="0"/>
        <v>2786281</v>
      </c>
      <c r="Q44" s="45">
        <f>SUM(Q6:Q43)</f>
        <v>31154511</v>
      </c>
    </row>
    <row r="45" spans="2:17" customFormat="1" ht="24.75" customHeight="1" x14ac:dyDescent="0.35">
      <c r="B45" s="240" t="s">
        <v>46</v>
      </c>
      <c r="C45" s="241"/>
      <c r="D45" s="241"/>
      <c r="E45" s="241"/>
      <c r="F45" s="241"/>
      <c r="G45" s="241"/>
      <c r="H45" s="241"/>
      <c r="I45" s="241"/>
      <c r="J45" s="241"/>
      <c r="K45" s="241"/>
      <c r="L45" s="241"/>
      <c r="M45" s="241"/>
      <c r="N45" s="241"/>
      <c r="O45" s="241"/>
      <c r="P45" s="241"/>
      <c r="Q45" s="242"/>
    </row>
    <row r="46" spans="2:17" ht="24.75" customHeight="1" x14ac:dyDescent="0.3">
      <c r="B46" s="9" t="s">
        <v>47</v>
      </c>
      <c r="C46" s="10">
        <v>433503</v>
      </c>
      <c r="D46" s="10">
        <v>0</v>
      </c>
      <c r="E46" s="10">
        <v>0</v>
      </c>
      <c r="F46" s="10">
        <v>433503</v>
      </c>
      <c r="G46" s="10">
        <v>0</v>
      </c>
      <c r="H46" s="10">
        <v>0</v>
      </c>
      <c r="I46" s="10">
        <v>0</v>
      </c>
      <c r="J46" s="10">
        <v>433503</v>
      </c>
      <c r="K46" s="10">
        <v>113945</v>
      </c>
      <c r="L46" s="10">
        <v>319558</v>
      </c>
      <c r="M46" s="10">
        <v>511169</v>
      </c>
      <c r="N46" s="10">
        <v>-92921</v>
      </c>
      <c r="O46" s="10">
        <v>400000</v>
      </c>
      <c r="P46" s="10">
        <v>0</v>
      </c>
      <c r="Q46" s="11">
        <v>523648</v>
      </c>
    </row>
    <row r="47" spans="2:17" ht="24.75" customHeight="1" x14ac:dyDescent="0.3">
      <c r="B47" s="9" t="s">
        <v>64</v>
      </c>
      <c r="C47" s="10">
        <v>42620</v>
      </c>
      <c r="D47" s="10">
        <v>462025</v>
      </c>
      <c r="E47" s="10">
        <v>12</v>
      </c>
      <c r="F47" s="10">
        <v>504656</v>
      </c>
      <c r="G47" s="10">
        <v>0</v>
      </c>
      <c r="H47" s="10">
        <v>35609</v>
      </c>
      <c r="I47" s="10">
        <v>102515</v>
      </c>
      <c r="J47" s="10">
        <v>402141</v>
      </c>
      <c r="K47" s="10">
        <v>126704</v>
      </c>
      <c r="L47" s="10">
        <v>275437</v>
      </c>
      <c r="M47" s="10">
        <v>0</v>
      </c>
      <c r="N47" s="10">
        <v>-2373</v>
      </c>
      <c r="O47" s="10">
        <v>0</v>
      </c>
      <c r="P47" s="10">
        <v>0</v>
      </c>
      <c r="Q47" s="11">
        <v>277811</v>
      </c>
    </row>
    <row r="48" spans="2:17" ht="24.75" customHeight="1" x14ac:dyDescent="0.3">
      <c r="B48" s="9" t="s">
        <v>250</v>
      </c>
      <c r="C48" s="10">
        <v>183389</v>
      </c>
      <c r="D48" s="10">
        <v>0</v>
      </c>
      <c r="E48" s="10">
        <v>0</v>
      </c>
      <c r="F48" s="10">
        <v>183389</v>
      </c>
      <c r="G48" s="10">
        <v>0</v>
      </c>
      <c r="H48" s="10">
        <v>0</v>
      </c>
      <c r="I48" s="10">
        <v>0</v>
      </c>
      <c r="J48" s="10">
        <v>183389</v>
      </c>
      <c r="K48" s="10">
        <v>55017</v>
      </c>
      <c r="L48" s="10">
        <v>128372</v>
      </c>
      <c r="M48" s="10">
        <v>121459</v>
      </c>
      <c r="N48" s="10">
        <v>0</v>
      </c>
      <c r="O48" s="10">
        <v>0</v>
      </c>
      <c r="P48" s="10">
        <v>0</v>
      </c>
      <c r="Q48" s="11">
        <v>249831</v>
      </c>
    </row>
    <row r="49" spans="2:17" ht="24.75" customHeight="1" x14ac:dyDescent="0.3">
      <c r="B49" s="9" t="s">
        <v>48</v>
      </c>
      <c r="C49" s="10">
        <v>2729303</v>
      </c>
      <c r="D49" s="10">
        <v>0</v>
      </c>
      <c r="E49" s="10">
        <v>54626</v>
      </c>
      <c r="F49" s="10">
        <v>2783929</v>
      </c>
      <c r="G49" s="10">
        <v>0</v>
      </c>
      <c r="H49" s="10">
        <v>0</v>
      </c>
      <c r="I49" s="10">
        <v>0</v>
      </c>
      <c r="J49" s="10">
        <v>2783929</v>
      </c>
      <c r="K49" s="10">
        <v>695983</v>
      </c>
      <c r="L49" s="10">
        <v>2087946</v>
      </c>
      <c r="M49" s="10">
        <v>19011449</v>
      </c>
      <c r="N49" s="10">
        <v>0</v>
      </c>
      <c r="O49" s="10">
        <v>0</v>
      </c>
      <c r="P49" s="10">
        <v>280801</v>
      </c>
      <c r="Q49" s="11">
        <v>20818595</v>
      </c>
    </row>
    <row r="50" spans="2:17" ht="24.75" customHeight="1" x14ac:dyDescent="0.3">
      <c r="B50" s="9" t="s">
        <v>251</v>
      </c>
      <c r="C50" s="10">
        <v>32640</v>
      </c>
      <c r="D50" s="10">
        <v>47746</v>
      </c>
      <c r="E50" s="10">
        <v>53925</v>
      </c>
      <c r="F50" s="10">
        <v>134312</v>
      </c>
      <c r="G50" s="10">
        <v>0</v>
      </c>
      <c r="H50" s="10">
        <v>0</v>
      </c>
      <c r="I50" s="10">
        <v>0</v>
      </c>
      <c r="J50" s="10">
        <v>134312</v>
      </c>
      <c r="K50" s="10">
        <v>33795</v>
      </c>
      <c r="L50" s="10">
        <v>100517</v>
      </c>
      <c r="M50" s="10">
        <v>-52321</v>
      </c>
      <c r="N50" s="10">
        <v>0</v>
      </c>
      <c r="O50" s="10">
        <v>0</v>
      </c>
      <c r="P50" s="10">
        <v>0</v>
      </c>
      <c r="Q50" s="11">
        <v>48196</v>
      </c>
    </row>
    <row r="51" spans="2:17" customFormat="1" ht="24.75" customHeight="1" x14ac:dyDescent="0.35">
      <c r="B51" s="44" t="s">
        <v>45</v>
      </c>
      <c r="C51" s="45">
        <f>SUM(C46:C50)</f>
        <v>3421455</v>
      </c>
      <c r="D51" s="45">
        <f t="shared" ref="D51:Q51" si="1">SUM(D46:D50)</f>
        <v>509771</v>
      </c>
      <c r="E51" s="45">
        <f t="shared" si="1"/>
        <v>108563</v>
      </c>
      <c r="F51" s="45">
        <f t="shared" si="1"/>
        <v>4039789</v>
      </c>
      <c r="G51" s="45">
        <f t="shared" si="1"/>
        <v>0</v>
      </c>
      <c r="H51" s="45">
        <f t="shared" si="1"/>
        <v>35609</v>
      </c>
      <c r="I51" s="45">
        <f t="shared" si="1"/>
        <v>102515</v>
      </c>
      <c r="J51" s="45">
        <f t="shared" si="1"/>
        <v>3937274</v>
      </c>
      <c r="K51" s="45">
        <f t="shared" si="1"/>
        <v>1025444</v>
      </c>
      <c r="L51" s="45">
        <f t="shared" si="1"/>
        <v>2911830</v>
      </c>
      <c r="M51" s="45">
        <f t="shared" si="1"/>
        <v>19591756</v>
      </c>
      <c r="N51" s="45">
        <f t="shared" si="1"/>
        <v>-95294</v>
      </c>
      <c r="O51" s="45">
        <f t="shared" si="1"/>
        <v>400000</v>
      </c>
      <c r="P51" s="45">
        <f t="shared" si="1"/>
        <v>280801</v>
      </c>
      <c r="Q51" s="45">
        <f t="shared" si="1"/>
        <v>21918081</v>
      </c>
    </row>
    <row r="52" spans="2:17" customFormat="1" ht="24.75" customHeight="1" x14ac:dyDescent="0.35">
      <c r="B52" s="44" t="s">
        <v>49</v>
      </c>
      <c r="C52" s="46">
        <f>C44+C51</f>
        <v>10369418</v>
      </c>
      <c r="D52" s="46">
        <f t="shared" ref="D52:Q52" si="2">D44+D51</f>
        <v>3749267</v>
      </c>
      <c r="E52" s="46">
        <f t="shared" si="2"/>
        <v>222434</v>
      </c>
      <c r="F52" s="46">
        <f t="shared" si="2"/>
        <v>14341122</v>
      </c>
      <c r="G52" s="46">
        <f t="shared" si="2"/>
        <v>1226185</v>
      </c>
      <c r="H52" s="46">
        <f t="shared" si="2"/>
        <v>710854</v>
      </c>
      <c r="I52" s="46">
        <f t="shared" si="2"/>
        <v>2403201</v>
      </c>
      <c r="J52" s="46">
        <f t="shared" si="2"/>
        <v>11937923</v>
      </c>
      <c r="K52" s="46">
        <f t="shared" si="2"/>
        <v>3559215</v>
      </c>
      <c r="L52" s="46">
        <f t="shared" si="2"/>
        <v>8378706</v>
      </c>
      <c r="M52" s="46">
        <f t="shared" si="2"/>
        <v>49854286</v>
      </c>
      <c r="N52" s="46">
        <f t="shared" si="2"/>
        <v>-95294</v>
      </c>
      <c r="O52" s="46">
        <f t="shared" si="2"/>
        <v>2188613</v>
      </c>
      <c r="P52" s="46">
        <f t="shared" si="2"/>
        <v>3067082</v>
      </c>
      <c r="Q52" s="46">
        <f t="shared" si="2"/>
        <v>53072592</v>
      </c>
    </row>
    <row r="53" spans="2:17" ht="19.5" customHeight="1" x14ac:dyDescent="0.3">
      <c r="B53" s="243" t="s">
        <v>50</v>
      </c>
      <c r="C53" s="243"/>
      <c r="D53" s="243"/>
      <c r="E53" s="243"/>
      <c r="F53" s="243"/>
      <c r="G53" s="243"/>
      <c r="H53" s="243"/>
      <c r="I53" s="243"/>
      <c r="J53" s="243"/>
      <c r="K53" s="243"/>
      <c r="L53" s="243"/>
      <c r="M53" s="243"/>
      <c r="N53" s="243"/>
      <c r="O53" s="243"/>
      <c r="P53" s="243"/>
      <c r="Q53" s="243"/>
    </row>
    <row r="55" spans="2:17" ht="19.5" customHeight="1" x14ac:dyDescent="0.3">
      <c r="D55" s="5"/>
      <c r="L55" s="5"/>
    </row>
  </sheetData>
  <sheetProtection algorithmName="SHA-512" hashValue="D0gG/RPJwMsLPlsEOlYvP89qxNT+PQ1Ga42FwsSpkBSwY92FbM2D3F8iBSdJMTM/LxO14AiOJeN3iB+NbSxD7w==" saltValue="3x0wNnq8jFYBD2EjNxYTvw==" spinCount="100000" sheet="1" objects="1" scenarios="1"/>
  <sortState xmlns:xlrd2="http://schemas.microsoft.com/office/spreadsheetml/2017/richdata2" ref="B6:Q42">
    <sortCondition ref="B6:B42"/>
  </sortState>
  <mergeCells count="4">
    <mergeCell ref="B3:Q3"/>
    <mergeCell ref="B45:Q45"/>
    <mergeCell ref="B53:Q53"/>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0"/>
  <sheetViews>
    <sheetView showGridLines="0" zoomScale="80" zoomScaleNormal="80" workbookViewId="0">
      <selection activeCell="G11" sqref="G11"/>
    </sheetView>
  </sheetViews>
  <sheetFormatPr defaultColWidth="13.54296875" defaultRowHeight="14" x14ac:dyDescent="0.3"/>
  <cols>
    <col min="1" max="1" width="15.453125" style="4" customWidth="1"/>
    <col min="2" max="2" width="46.54296875" style="4" customWidth="1"/>
    <col min="3" max="3" width="24" style="4" customWidth="1"/>
    <col min="4" max="9" width="19.453125" style="4" customWidth="1"/>
    <col min="10" max="12" width="17.54296875" style="4" customWidth="1"/>
    <col min="13" max="13" width="19.453125" style="4" customWidth="1"/>
    <col min="14" max="14" width="17.54296875" style="4" customWidth="1"/>
    <col min="15" max="15" width="18.54296875" style="4" customWidth="1"/>
    <col min="16" max="16" width="17.54296875" style="4" customWidth="1"/>
    <col min="17" max="17" width="22.453125" style="4" customWidth="1"/>
    <col min="18" max="16384" width="13.54296875" style="4"/>
  </cols>
  <sheetData>
    <row r="1" spans="2:17" ht="22.5" customHeight="1" x14ac:dyDescent="0.3"/>
    <row r="2" spans="2:17" ht="7.5" customHeight="1" x14ac:dyDescent="0.3"/>
    <row r="3" spans="2:17" s="47" customFormat="1" ht="23.25" customHeight="1" x14ac:dyDescent="0.3">
      <c r="B3" s="250" t="s">
        <v>286</v>
      </c>
      <c r="C3" s="250"/>
      <c r="D3" s="250"/>
      <c r="E3" s="250"/>
      <c r="F3" s="250"/>
      <c r="G3" s="250"/>
      <c r="H3" s="250"/>
      <c r="I3" s="250"/>
      <c r="J3" s="250"/>
      <c r="K3" s="250"/>
      <c r="L3" s="250"/>
      <c r="M3" s="250"/>
      <c r="N3" s="250"/>
      <c r="O3" s="250"/>
      <c r="P3" s="250"/>
      <c r="Q3" s="250"/>
    </row>
    <row r="4" spans="2:17" s="47" customFormat="1" ht="29.25" customHeight="1" x14ac:dyDescent="0.3">
      <c r="B4" s="48" t="s">
        <v>0</v>
      </c>
      <c r="C4" s="49" t="s">
        <v>1</v>
      </c>
      <c r="D4" s="49" t="s">
        <v>2</v>
      </c>
      <c r="E4" s="49" t="s">
        <v>3</v>
      </c>
      <c r="F4" s="49" t="s">
        <v>4</v>
      </c>
      <c r="G4" s="50" t="s">
        <v>5</v>
      </c>
      <c r="H4" s="50" t="s">
        <v>6</v>
      </c>
      <c r="I4" s="50" t="s">
        <v>7</v>
      </c>
      <c r="J4" s="50" t="s">
        <v>8</v>
      </c>
      <c r="K4" s="51" t="s">
        <v>9</v>
      </c>
      <c r="L4" s="51" t="s">
        <v>10</v>
      </c>
      <c r="M4" s="51" t="s">
        <v>11</v>
      </c>
      <c r="N4" s="51" t="s">
        <v>12</v>
      </c>
      <c r="O4" s="51" t="s">
        <v>13</v>
      </c>
      <c r="P4" s="51" t="s">
        <v>14</v>
      </c>
      <c r="Q4" s="51" t="s">
        <v>15</v>
      </c>
    </row>
    <row r="5" spans="2:17" s="47" customFormat="1" ht="21.75" customHeight="1" x14ac:dyDescent="0.3">
      <c r="B5" s="247" t="s">
        <v>16</v>
      </c>
      <c r="C5" s="248"/>
      <c r="D5" s="248"/>
      <c r="E5" s="248"/>
      <c r="F5" s="248"/>
      <c r="G5" s="248"/>
      <c r="H5" s="248"/>
      <c r="I5" s="248"/>
      <c r="J5" s="248"/>
      <c r="K5" s="248"/>
      <c r="L5" s="248"/>
      <c r="M5" s="248"/>
      <c r="N5" s="248"/>
      <c r="O5" s="248"/>
      <c r="P5" s="248"/>
      <c r="Q5" s="249"/>
    </row>
    <row r="6" spans="2:17" ht="21.75" customHeight="1" x14ac:dyDescent="0.3">
      <c r="B6" s="9" t="s">
        <v>256</v>
      </c>
      <c r="C6" s="10">
        <v>76880</v>
      </c>
      <c r="D6" s="10">
        <v>0</v>
      </c>
      <c r="E6" s="10">
        <v>0</v>
      </c>
      <c r="F6" s="10">
        <v>76880</v>
      </c>
      <c r="G6" s="10">
        <v>0</v>
      </c>
      <c r="H6" s="10">
        <v>0</v>
      </c>
      <c r="I6" s="10">
        <v>0</v>
      </c>
      <c r="J6" s="10">
        <v>76880</v>
      </c>
      <c r="K6" s="10">
        <v>0</v>
      </c>
      <c r="L6" s="10">
        <v>76880</v>
      </c>
      <c r="M6" s="10">
        <v>0</v>
      </c>
      <c r="N6" s="10">
        <v>0</v>
      </c>
      <c r="O6" s="10">
        <v>0</v>
      </c>
      <c r="P6" s="10">
        <v>0</v>
      </c>
      <c r="Q6" s="11">
        <v>76880</v>
      </c>
    </row>
    <row r="7" spans="2:17" ht="21.75" customHeight="1" x14ac:dyDescent="0.3">
      <c r="B7" s="9" t="s">
        <v>51</v>
      </c>
      <c r="C7" s="10">
        <v>46586</v>
      </c>
      <c r="D7" s="10">
        <v>74566</v>
      </c>
      <c r="E7" s="10">
        <v>0</v>
      </c>
      <c r="F7" s="10">
        <v>121152</v>
      </c>
      <c r="G7" s="10">
        <v>0</v>
      </c>
      <c r="H7" s="10">
        <v>180</v>
      </c>
      <c r="I7" s="10">
        <v>5309</v>
      </c>
      <c r="J7" s="10">
        <v>115843</v>
      </c>
      <c r="K7" s="10">
        <v>0</v>
      </c>
      <c r="L7" s="10">
        <v>115843</v>
      </c>
      <c r="M7" s="10">
        <v>-165962</v>
      </c>
      <c r="N7" s="10">
        <v>0</v>
      </c>
      <c r="O7" s="10">
        <v>0</v>
      </c>
      <c r="P7" s="10">
        <v>0</v>
      </c>
      <c r="Q7" s="11">
        <v>-50119</v>
      </c>
    </row>
    <row r="8" spans="2:17" ht="21.75" customHeight="1" x14ac:dyDescent="0.3">
      <c r="B8" s="9" t="s">
        <v>148</v>
      </c>
      <c r="C8" s="10">
        <v>-1692481</v>
      </c>
      <c r="D8" s="10">
        <v>0</v>
      </c>
      <c r="E8" s="10">
        <v>-514726</v>
      </c>
      <c r="F8" s="10">
        <v>-2207207</v>
      </c>
      <c r="G8" s="10">
        <v>0</v>
      </c>
      <c r="H8" s="10">
        <v>0</v>
      </c>
      <c r="I8" s="10">
        <v>0</v>
      </c>
      <c r="J8" s="10">
        <v>-2207207</v>
      </c>
      <c r="K8" s="10">
        <v>-507744</v>
      </c>
      <c r="L8" s="10">
        <v>-1699463</v>
      </c>
      <c r="M8" s="10">
        <v>9408044</v>
      </c>
      <c r="N8" s="10">
        <v>0</v>
      </c>
      <c r="O8" s="10">
        <v>0</v>
      </c>
      <c r="P8" s="10">
        <v>693000</v>
      </c>
      <c r="Q8" s="11">
        <v>7015582</v>
      </c>
    </row>
    <row r="9" spans="2:17" ht="21.75" customHeight="1" x14ac:dyDescent="0.3">
      <c r="B9" s="9" t="s">
        <v>52</v>
      </c>
      <c r="C9" s="10">
        <v>0</v>
      </c>
      <c r="D9" s="10">
        <v>0</v>
      </c>
      <c r="E9" s="10">
        <v>256</v>
      </c>
      <c r="F9" s="10">
        <v>256</v>
      </c>
      <c r="G9" s="10">
        <v>0</v>
      </c>
      <c r="H9" s="10">
        <v>0</v>
      </c>
      <c r="I9" s="10">
        <v>0</v>
      </c>
      <c r="J9" s="10">
        <v>256</v>
      </c>
      <c r="K9" s="10">
        <v>0</v>
      </c>
      <c r="L9" s="10">
        <v>256</v>
      </c>
      <c r="M9" s="10">
        <v>-32014</v>
      </c>
      <c r="N9" s="10">
        <v>0</v>
      </c>
      <c r="O9" s="10">
        <v>0</v>
      </c>
      <c r="P9" s="10">
        <v>0</v>
      </c>
      <c r="Q9" s="11">
        <v>-31758</v>
      </c>
    </row>
    <row r="10" spans="2:17" ht="21.75" customHeight="1" x14ac:dyDescent="0.3">
      <c r="B10" s="9" t="s">
        <v>53</v>
      </c>
      <c r="C10" s="10">
        <v>0</v>
      </c>
      <c r="D10" s="10">
        <v>0</v>
      </c>
      <c r="E10" s="10">
        <v>0</v>
      </c>
      <c r="F10" s="10">
        <v>0</v>
      </c>
      <c r="G10" s="10">
        <v>0</v>
      </c>
      <c r="H10" s="10">
        <v>0</v>
      </c>
      <c r="I10" s="10">
        <v>0</v>
      </c>
      <c r="J10" s="10">
        <v>0</v>
      </c>
      <c r="K10" s="10">
        <v>0</v>
      </c>
      <c r="L10" s="10">
        <v>0</v>
      </c>
      <c r="M10" s="10">
        <v>71861</v>
      </c>
      <c r="N10" s="10">
        <v>0</v>
      </c>
      <c r="O10" s="10">
        <v>0</v>
      </c>
      <c r="P10" s="10">
        <v>0</v>
      </c>
      <c r="Q10" s="11">
        <v>71861</v>
      </c>
    </row>
    <row r="11" spans="2:17" ht="21.75" customHeight="1" x14ac:dyDescent="0.3">
      <c r="B11" s="9" t="s">
        <v>22</v>
      </c>
      <c r="C11" s="10">
        <v>-111816</v>
      </c>
      <c r="D11" s="10">
        <v>0</v>
      </c>
      <c r="E11" s="10">
        <v>0</v>
      </c>
      <c r="F11" s="10">
        <v>-111816</v>
      </c>
      <c r="G11" s="10">
        <v>0</v>
      </c>
      <c r="H11" s="10">
        <v>0</v>
      </c>
      <c r="I11" s="10">
        <v>0</v>
      </c>
      <c r="J11" s="10">
        <v>-111816</v>
      </c>
      <c r="K11" s="10">
        <v>0</v>
      </c>
      <c r="L11" s="10">
        <v>-111816</v>
      </c>
      <c r="M11" s="10">
        <v>49</v>
      </c>
      <c r="N11" s="10">
        <v>0</v>
      </c>
      <c r="O11" s="10">
        <v>0</v>
      </c>
      <c r="P11" s="10">
        <v>0</v>
      </c>
      <c r="Q11" s="11">
        <v>-111767</v>
      </c>
    </row>
    <row r="12" spans="2:17" ht="21.75" customHeight="1" x14ac:dyDescent="0.3">
      <c r="B12" s="9" t="s">
        <v>55</v>
      </c>
      <c r="C12" s="10">
        <v>0</v>
      </c>
      <c r="D12" s="10">
        <v>0</v>
      </c>
      <c r="E12" s="10">
        <v>20436</v>
      </c>
      <c r="F12" s="10">
        <v>20436</v>
      </c>
      <c r="G12" s="10">
        <v>0</v>
      </c>
      <c r="H12" s="10">
        <v>0</v>
      </c>
      <c r="I12" s="10">
        <v>0</v>
      </c>
      <c r="J12" s="10">
        <v>20436</v>
      </c>
      <c r="K12" s="10">
        <v>5109</v>
      </c>
      <c r="L12" s="10">
        <v>15327</v>
      </c>
      <c r="M12" s="10">
        <v>67542</v>
      </c>
      <c r="N12" s="10">
        <v>0</v>
      </c>
      <c r="O12" s="10">
        <v>0</v>
      </c>
      <c r="P12" s="10">
        <v>65000</v>
      </c>
      <c r="Q12" s="11">
        <v>17869</v>
      </c>
    </row>
    <row r="13" spans="2:17" ht="21.75" customHeight="1" x14ac:dyDescent="0.3">
      <c r="B13" s="9" t="s">
        <v>263</v>
      </c>
      <c r="C13" s="10">
        <v>0</v>
      </c>
      <c r="D13" s="10">
        <v>0</v>
      </c>
      <c r="E13" s="10">
        <v>0</v>
      </c>
      <c r="F13" s="10">
        <v>0</v>
      </c>
      <c r="G13" s="10">
        <v>0</v>
      </c>
      <c r="H13" s="10">
        <v>0</v>
      </c>
      <c r="I13" s="10">
        <v>0</v>
      </c>
      <c r="J13" s="10">
        <v>0</v>
      </c>
      <c r="K13" s="10">
        <v>0</v>
      </c>
      <c r="L13" s="10">
        <v>0</v>
      </c>
      <c r="M13" s="10">
        <v>0</v>
      </c>
      <c r="N13" s="10">
        <v>0</v>
      </c>
      <c r="O13" s="10">
        <v>0</v>
      </c>
      <c r="P13" s="10">
        <v>0</v>
      </c>
      <c r="Q13" s="11">
        <v>0</v>
      </c>
    </row>
    <row r="14" spans="2:17" ht="21.75" customHeight="1" x14ac:dyDescent="0.3">
      <c r="B14" s="9" t="s">
        <v>56</v>
      </c>
      <c r="C14" s="10">
        <v>615000</v>
      </c>
      <c r="D14" s="10">
        <v>159458</v>
      </c>
      <c r="E14" s="10">
        <v>0</v>
      </c>
      <c r="F14" s="10">
        <v>774458</v>
      </c>
      <c r="G14" s="10">
        <v>0</v>
      </c>
      <c r="H14" s="10">
        <v>98</v>
      </c>
      <c r="I14" s="10">
        <v>98</v>
      </c>
      <c r="J14" s="10">
        <v>774360</v>
      </c>
      <c r="K14" s="10">
        <v>174530</v>
      </c>
      <c r="L14" s="10">
        <v>599831</v>
      </c>
      <c r="M14" s="10">
        <v>2796116</v>
      </c>
      <c r="N14" s="10">
        <v>0</v>
      </c>
      <c r="O14" s="10">
        <v>0</v>
      </c>
      <c r="P14" s="10">
        <v>435000</v>
      </c>
      <c r="Q14" s="11">
        <v>2960946</v>
      </c>
    </row>
    <row r="15" spans="2:17" ht="21.75" customHeight="1" x14ac:dyDescent="0.3">
      <c r="B15" s="9" t="s">
        <v>57</v>
      </c>
      <c r="C15" s="10">
        <v>923933</v>
      </c>
      <c r="D15" s="10">
        <v>273946</v>
      </c>
      <c r="E15" s="10">
        <v>0</v>
      </c>
      <c r="F15" s="10">
        <v>1197880</v>
      </c>
      <c r="G15" s="10">
        <v>0</v>
      </c>
      <c r="H15" s="10">
        <v>0</v>
      </c>
      <c r="I15" s="10">
        <v>0</v>
      </c>
      <c r="J15" s="10">
        <v>1197880</v>
      </c>
      <c r="K15" s="10">
        <v>277180</v>
      </c>
      <c r="L15" s="10">
        <v>920700</v>
      </c>
      <c r="M15" s="10">
        <v>4052190</v>
      </c>
      <c r="N15" s="10">
        <v>0</v>
      </c>
      <c r="O15" s="10">
        <v>0</v>
      </c>
      <c r="P15" s="10">
        <v>0</v>
      </c>
      <c r="Q15" s="11">
        <v>4972890</v>
      </c>
    </row>
    <row r="16" spans="2:17" ht="21.75" customHeight="1" x14ac:dyDescent="0.3">
      <c r="B16" s="9" t="s">
        <v>58</v>
      </c>
      <c r="C16" s="10">
        <v>85714</v>
      </c>
      <c r="D16" s="10">
        <v>0</v>
      </c>
      <c r="E16" s="10">
        <v>0</v>
      </c>
      <c r="F16" s="10">
        <v>85714</v>
      </c>
      <c r="G16" s="10">
        <v>0</v>
      </c>
      <c r="H16" s="10">
        <v>0</v>
      </c>
      <c r="I16" s="10">
        <v>0</v>
      </c>
      <c r="J16" s="10">
        <v>85714</v>
      </c>
      <c r="K16" s="10">
        <v>0</v>
      </c>
      <c r="L16" s="10">
        <v>85714</v>
      </c>
      <c r="M16" s="10">
        <v>1144</v>
      </c>
      <c r="N16" s="10">
        <v>0</v>
      </c>
      <c r="O16" s="10">
        <v>0</v>
      </c>
      <c r="P16" s="10">
        <v>28069</v>
      </c>
      <c r="Q16" s="11">
        <v>58789</v>
      </c>
    </row>
    <row r="17" spans="2:19" ht="21.75" customHeight="1" x14ac:dyDescent="0.3">
      <c r="B17" s="9" t="s">
        <v>131</v>
      </c>
      <c r="C17" s="10">
        <v>0</v>
      </c>
      <c r="D17" s="10">
        <v>65012</v>
      </c>
      <c r="E17" s="10">
        <v>0</v>
      </c>
      <c r="F17" s="10">
        <v>65012</v>
      </c>
      <c r="G17" s="10">
        <v>0</v>
      </c>
      <c r="H17" s="10">
        <v>0</v>
      </c>
      <c r="I17" s="10">
        <v>8195</v>
      </c>
      <c r="J17" s="10">
        <v>56816</v>
      </c>
      <c r="K17" s="10">
        <v>6164</v>
      </c>
      <c r="L17" s="10">
        <v>50653</v>
      </c>
      <c r="M17" s="10">
        <v>-7791</v>
      </c>
      <c r="N17" s="10">
        <v>0</v>
      </c>
      <c r="O17" s="10">
        <v>0</v>
      </c>
      <c r="P17" s="10">
        <v>0</v>
      </c>
      <c r="Q17" s="11">
        <v>42862</v>
      </c>
    </row>
    <row r="18" spans="2:19" ht="21.75" customHeight="1" x14ac:dyDescent="0.3">
      <c r="B18" s="9" t="s">
        <v>253</v>
      </c>
      <c r="C18" s="10">
        <v>60995</v>
      </c>
      <c r="D18" s="10">
        <v>0</v>
      </c>
      <c r="E18" s="10">
        <v>0</v>
      </c>
      <c r="F18" s="10">
        <v>60995</v>
      </c>
      <c r="G18" s="10">
        <v>0</v>
      </c>
      <c r="H18" s="10">
        <v>0</v>
      </c>
      <c r="I18" s="10">
        <v>0</v>
      </c>
      <c r="J18" s="10">
        <v>60995</v>
      </c>
      <c r="K18" s="10">
        <v>18298</v>
      </c>
      <c r="L18" s="10">
        <v>42696</v>
      </c>
      <c r="M18" s="10">
        <v>11921</v>
      </c>
      <c r="N18" s="10">
        <v>0</v>
      </c>
      <c r="O18" s="10">
        <v>0</v>
      </c>
      <c r="P18" s="10">
        <v>0</v>
      </c>
      <c r="Q18" s="11">
        <v>54617</v>
      </c>
    </row>
    <row r="19" spans="2:19" ht="21.75" customHeight="1" x14ac:dyDescent="0.3">
      <c r="B19" s="9" t="s">
        <v>136</v>
      </c>
      <c r="C19" s="10">
        <v>0</v>
      </c>
      <c r="D19" s="10">
        <v>0</v>
      </c>
      <c r="E19" s="10">
        <v>273016</v>
      </c>
      <c r="F19" s="10">
        <v>273016</v>
      </c>
      <c r="G19" s="10">
        <v>0</v>
      </c>
      <c r="H19" s="10">
        <v>0</v>
      </c>
      <c r="I19" s="10">
        <v>0</v>
      </c>
      <c r="J19" s="10">
        <v>273016</v>
      </c>
      <c r="K19" s="10">
        <v>98920</v>
      </c>
      <c r="L19" s="10">
        <v>174096</v>
      </c>
      <c r="M19" s="10">
        <v>-304170</v>
      </c>
      <c r="N19" s="10">
        <v>174096</v>
      </c>
      <c r="O19" s="10">
        <v>0</v>
      </c>
      <c r="P19" s="10">
        <v>0</v>
      </c>
      <c r="Q19" s="11">
        <v>-304170</v>
      </c>
    </row>
    <row r="20" spans="2:19" ht="21.75" customHeight="1" x14ac:dyDescent="0.3">
      <c r="B20" s="9" t="s">
        <v>35</v>
      </c>
      <c r="C20" s="10">
        <v>0</v>
      </c>
      <c r="D20" s="10">
        <v>0</v>
      </c>
      <c r="E20" s="10">
        <v>0</v>
      </c>
      <c r="F20" s="10">
        <v>0</v>
      </c>
      <c r="G20" s="10">
        <v>0</v>
      </c>
      <c r="H20" s="10">
        <v>0</v>
      </c>
      <c r="I20" s="10">
        <v>0</v>
      </c>
      <c r="J20" s="10">
        <v>0</v>
      </c>
      <c r="K20" s="10">
        <v>0</v>
      </c>
      <c r="L20" s="10">
        <v>0</v>
      </c>
      <c r="M20" s="10">
        <v>62000</v>
      </c>
      <c r="N20" s="10">
        <v>0</v>
      </c>
      <c r="O20" s="10">
        <v>0</v>
      </c>
      <c r="P20" s="10">
        <v>0</v>
      </c>
      <c r="Q20" s="11">
        <v>62000</v>
      </c>
    </row>
    <row r="21" spans="2:19" ht="21.75" customHeight="1" x14ac:dyDescent="0.3">
      <c r="B21" s="52" t="s">
        <v>191</v>
      </c>
      <c r="C21" s="10">
        <v>9660</v>
      </c>
      <c r="D21" s="10">
        <v>0</v>
      </c>
      <c r="E21" s="10">
        <v>0</v>
      </c>
      <c r="F21" s="10">
        <v>9660</v>
      </c>
      <c r="G21" s="10">
        <v>0</v>
      </c>
      <c r="H21" s="10">
        <v>0</v>
      </c>
      <c r="I21" s="10">
        <v>0</v>
      </c>
      <c r="J21" s="10">
        <v>9660</v>
      </c>
      <c r="K21" s="10">
        <v>11869</v>
      </c>
      <c r="L21" s="10">
        <v>-2209</v>
      </c>
      <c r="M21" s="10">
        <v>-1243158</v>
      </c>
      <c r="N21" s="10">
        <v>0</v>
      </c>
      <c r="O21" s="10">
        <v>0</v>
      </c>
      <c r="P21" s="10">
        <v>0</v>
      </c>
      <c r="Q21" s="11">
        <v>-1245367</v>
      </c>
    </row>
    <row r="22" spans="2:19" ht="21.75" customHeight="1" x14ac:dyDescent="0.3">
      <c r="B22" s="9" t="s">
        <v>59</v>
      </c>
      <c r="C22" s="10">
        <v>0</v>
      </c>
      <c r="D22" s="10">
        <v>197627</v>
      </c>
      <c r="E22" s="10">
        <v>0</v>
      </c>
      <c r="F22" s="10">
        <v>197627</v>
      </c>
      <c r="G22" s="10">
        <v>537395</v>
      </c>
      <c r="H22" s="10">
        <v>6386</v>
      </c>
      <c r="I22" s="10">
        <v>543781</v>
      </c>
      <c r="J22" s="10">
        <v>-346154</v>
      </c>
      <c r="K22" s="10">
        <v>37635</v>
      </c>
      <c r="L22" s="10">
        <v>-383789</v>
      </c>
      <c r="M22" s="10">
        <v>-2036507</v>
      </c>
      <c r="N22" s="10">
        <v>0</v>
      </c>
      <c r="O22" s="10">
        <v>0</v>
      </c>
      <c r="P22" s="10">
        <v>0</v>
      </c>
      <c r="Q22" s="11">
        <v>-2420296</v>
      </c>
    </row>
    <row r="23" spans="2:19" ht="21.75" customHeight="1" x14ac:dyDescent="0.3">
      <c r="B23" s="9" t="s">
        <v>60</v>
      </c>
      <c r="C23" s="10">
        <v>0</v>
      </c>
      <c r="D23" s="10">
        <v>0</v>
      </c>
      <c r="E23" s="10">
        <v>0</v>
      </c>
      <c r="F23" s="10">
        <v>0</v>
      </c>
      <c r="G23" s="10">
        <v>60645</v>
      </c>
      <c r="H23" s="10">
        <v>0</v>
      </c>
      <c r="I23" s="10">
        <v>60645</v>
      </c>
      <c r="J23" s="10">
        <v>-60645</v>
      </c>
      <c r="K23" s="10">
        <v>0</v>
      </c>
      <c r="L23" s="10">
        <v>-60645</v>
      </c>
      <c r="M23" s="10">
        <v>283436</v>
      </c>
      <c r="N23" s="10">
        <v>0</v>
      </c>
      <c r="O23" s="10">
        <v>0</v>
      </c>
      <c r="P23" s="10">
        <v>0</v>
      </c>
      <c r="Q23" s="11">
        <v>222791</v>
      </c>
    </row>
    <row r="24" spans="2:19" ht="21.75" customHeight="1" x14ac:dyDescent="0.3">
      <c r="B24" s="9" t="s">
        <v>134</v>
      </c>
      <c r="C24" s="10">
        <v>0</v>
      </c>
      <c r="D24" s="10">
        <v>88260</v>
      </c>
      <c r="E24" s="10">
        <v>0</v>
      </c>
      <c r="F24" s="10">
        <v>88260</v>
      </c>
      <c r="G24" s="10">
        <v>0</v>
      </c>
      <c r="H24" s="10">
        <v>327525</v>
      </c>
      <c r="I24" s="10">
        <v>327525</v>
      </c>
      <c r="J24" s="10">
        <v>-239265</v>
      </c>
      <c r="K24" s="10">
        <v>42000</v>
      </c>
      <c r="L24" s="10">
        <v>-281265</v>
      </c>
      <c r="M24" s="10">
        <v>-1946681</v>
      </c>
      <c r="N24" s="10">
        <v>0</v>
      </c>
      <c r="O24" s="10">
        <v>0</v>
      </c>
      <c r="P24" s="10">
        <v>0</v>
      </c>
      <c r="Q24" s="11">
        <v>-2227946</v>
      </c>
    </row>
    <row r="25" spans="2:19" ht="21.75" customHeight="1" x14ac:dyDescent="0.3">
      <c r="B25" s="9" t="s">
        <v>135</v>
      </c>
      <c r="C25" s="10">
        <v>76377</v>
      </c>
      <c r="D25" s="10">
        <v>0</v>
      </c>
      <c r="E25" s="10">
        <v>0</v>
      </c>
      <c r="F25" s="10">
        <v>76377</v>
      </c>
      <c r="G25" s="10">
        <v>76377</v>
      </c>
      <c r="H25" s="10">
        <v>0</v>
      </c>
      <c r="I25" s="10">
        <v>76377</v>
      </c>
      <c r="J25" s="10">
        <v>0</v>
      </c>
      <c r="K25" s="10">
        <v>0</v>
      </c>
      <c r="L25" s="10">
        <v>0</v>
      </c>
      <c r="M25" s="10">
        <v>0</v>
      </c>
      <c r="N25" s="10">
        <v>0</v>
      </c>
      <c r="O25" s="10">
        <v>0</v>
      </c>
      <c r="P25" s="10">
        <v>0</v>
      </c>
      <c r="Q25" s="11">
        <v>0</v>
      </c>
    </row>
    <row r="26" spans="2:19" ht="21.75" customHeight="1" x14ac:dyDescent="0.3">
      <c r="B26" s="9" t="s">
        <v>149</v>
      </c>
      <c r="C26" s="10">
        <v>649621</v>
      </c>
      <c r="D26" s="10">
        <v>0</v>
      </c>
      <c r="E26" s="10">
        <v>0</v>
      </c>
      <c r="F26" s="10">
        <v>649621</v>
      </c>
      <c r="G26" s="10">
        <v>0</v>
      </c>
      <c r="H26" s="10">
        <v>0</v>
      </c>
      <c r="I26" s="10">
        <v>0</v>
      </c>
      <c r="J26" s="10">
        <v>649621</v>
      </c>
      <c r="K26" s="10">
        <v>162405</v>
      </c>
      <c r="L26" s="10">
        <v>487216</v>
      </c>
      <c r="M26" s="10">
        <v>560253</v>
      </c>
      <c r="N26" s="10">
        <v>0</v>
      </c>
      <c r="O26" s="10">
        <v>0</v>
      </c>
      <c r="P26" s="10">
        <v>180000</v>
      </c>
      <c r="Q26" s="11">
        <v>867469</v>
      </c>
    </row>
    <row r="27" spans="2:19" ht="21.75" customHeight="1" x14ac:dyDescent="0.3">
      <c r="B27" s="9" t="s">
        <v>61</v>
      </c>
      <c r="C27" s="10">
        <v>0</v>
      </c>
      <c r="D27" s="10">
        <v>0</v>
      </c>
      <c r="E27" s="10">
        <v>0</v>
      </c>
      <c r="F27" s="10">
        <v>0</v>
      </c>
      <c r="G27" s="10">
        <v>0</v>
      </c>
      <c r="H27" s="10">
        <v>0</v>
      </c>
      <c r="I27" s="10">
        <v>0</v>
      </c>
      <c r="J27" s="10">
        <v>0</v>
      </c>
      <c r="K27" s="10">
        <v>0</v>
      </c>
      <c r="L27" s="10">
        <v>0</v>
      </c>
      <c r="M27" s="10">
        <v>-27774</v>
      </c>
      <c r="N27" s="10">
        <v>0</v>
      </c>
      <c r="O27" s="10">
        <v>0</v>
      </c>
      <c r="P27" s="10">
        <v>0</v>
      </c>
      <c r="Q27" s="11">
        <v>-27774</v>
      </c>
    </row>
    <row r="28" spans="2:19" ht="21.75" customHeight="1" x14ac:dyDescent="0.3">
      <c r="B28" s="9" t="s">
        <v>62</v>
      </c>
      <c r="C28" s="10">
        <v>0</v>
      </c>
      <c r="D28" s="10">
        <v>0</v>
      </c>
      <c r="E28" s="10">
        <v>0</v>
      </c>
      <c r="F28" s="10">
        <v>0</v>
      </c>
      <c r="G28" s="10">
        <v>38438</v>
      </c>
      <c r="H28" s="10">
        <v>0</v>
      </c>
      <c r="I28" s="10">
        <v>38438</v>
      </c>
      <c r="J28" s="10">
        <v>-38438</v>
      </c>
      <c r="K28" s="10">
        <v>0</v>
      </c>
      <c r="L28" s="10">
        <v>-38438</v>
      </c>
      <c r="M28" s="10">
        <v>54529</v>
      </c>
      <c r="N28" s="10">
        <v>0</v>
      </c>
      <c r="O28" s="10">
        <v>0</v>
      </c>
      <c r="P28" s="10">
        <v>0</v>
      </c>
      <c r="Q28" s="11">
        <v>16090</v>
      </c>
    </row>
    <row r="29" spans="2:19" ht="21.75" customHeight="1" x14ac:dyDescent="0.3">
      <c r="B29" s="9" t="s">
        <v>63</v>
      </c>
      <c r="C29" s="10">
        <v>0</v>
      </c>
      <c r="D29" s="10">
        <v>0</v>
      </c>
      <c r="E29" s="10">
        <v>-532751</v>
      </c>
      <c r="F29" s="10">
        <v>-532751</v>
      </c>
      <c r="G29" s="10">
        <v>0</v>
      </c>
      <c r="H29" s="10">
        <v>0</v>
      </c>
      <c r="I29" s="10">
        <v>0</v>
      </c>
      <c r="J29" s="10">
        <v>-532751</v>
      </c>
      <c r="K29" s="10">
        <v>0</v>
      </c>
      <c r="L29" s="10">
        <v>-532751</v>
      </c>
      <c r="M29" s="10">
        <v>428928</v>
      </c>
      <c r="N29" s="10">
        <v>0</v>
      </c>
      <c r="O29" s="10">
        <v>0</v>
      </c>
      <c r="P29" s="10">
        <v>0</v>
      </c>
      <c r="Q29" s="11">
        <v>-103824</v>
      </c>
    </row>
    <row r="30" spans="2:19" s="53" customFormat="1" ht="21.75" customHeight="1" x14ac:dyDescent="0.3">
      <c r="B30" s="54" t="s">
        <v>45</v>
      </c>
      <c r="C30" s="55">
        <f>SUM(C6:C29)</f>
        <v>740469</v>
      </c>
      <c r="D30" s="55">
        <f t="shared" ref="D30:Q30" si="0">SUM(D6:D29)</f>
        <v>858869</v>
      </c>
      <c r="E30" s="55">
        <f t="shared" si="0"/>
        <v>-753769</v>
      </c>
      <c r="F30" s="55">
        <f t="shared" si="0"/>
        <v>845570</v>
      </c>
      <c r="G30" s="55">
        <f t="shared" si="0"/>
        <v>712855</v>
      </c>
      <c r="H30" s="55">
        <f t="shared" si="0"/>
        <v>334189</v>
      </c>
      <c r="I30" s="55">
        <f t="shared" si="0"/>
        <v>1060368</v>
      </c>
      <c r="J30" s="55">
        <f t="shared" si="0"/>
        <v>-214799</v>
      </c>
      <c r="K30" s="55">
        <f t="shared" si="0"/>
        <v>326366</v>
      </c>
      <c r="L30" s="55">
        <f t="shared" si="0"/>
        <v>-541164</v>
      </c>
      <c r="M30" s="55">
        <f t="shared" si="0"/>
        <v>12033956</v>
      </c>
      <c r="N30" s="55">
        <f t="shared" si="0"/>
        <v>174096</v>
      </c>
      <c r="O30" s="55">
        <f t="shared" si="0"/>
        <v>0</v>
      </c>
      <c r="P30" s="55">
        <f t="shared" si="0"/>
        <v>1401069</v>
      </c>
      <c r="Q30" s="55">
        <f t="shared" si="0"/>
        <v>9917625</v>
      </c>
      <c r="S30" s="47"/>
    </row>
    <row r="31" spans="2:19" s="53" customFormat="1" ht="21.75" customHeight="1" x14ac:dyDescent="0.3">
      <c r="B31" s="247" t="s">
        <v>46</v>
      </c>
      <c r="C31" s="248"/>
      <c r="D31" s="248"/>
      <c r="E31" s="248"/>
      <c r="F31" s="248"/>
      <c r="G31" s="248"/>
      <c r="H31" s="248"/>
      <c r="I31" s="248"/>
      <c r="J31" s="248"/>
      <c r="K31" s="248"/>
      <c r="L31" s="248"/>
      <c r="M31" s="248"/>
      <c r="N31" s="248"/>
      <c r="O31" s="248"/>
      <c r="P31" s="248"/>
      <c r="Q31" s="249"/>
      <c r="S31" s="47"/>
    </row>
    <row r="32" spans="2:19" s="47" customFormat="1" ht="21.75" customHeight="1" x14ac:dyDescent="0.3">
      <c r="B32" s="56" t="s">
        <v>47</v>
      </c>
      <c r="C32" s="10">
        <v>105270</v>
      </c>
      <c r="D32" s="10">
        <v>0</v>
      </c>
      <c r="E32" s="10">
        <v>0</v>
      </c>
      <c r="F32" s="10">
        <v>105270</v>
      </c>
      <c r="G32" s="10">
        <v>0</v>
      </c>
      <c r="H32" s="10">
        <v>0</v>
      </c>
      <c r="I32" s="10">
        <v>0</v>
      </c>
      <c r="J32" s="10">
        <v>105270</v>
      </c>
      <c r="K32" s="10">
        <v>40519</v>
      </c>
      <c r="L32" s="10">
        <v>64752</v>
      </c>
      <c r="M32" s="10">
        <v>261331</v>
      </c>
      <c r="N32" s="10">
        <v>92921</v>
      </c>
      <c r="O32" s="10">
        <v>0</v>
      </c>
      <c r="P32" s="10">
        <v>0</v>
      </c>
      <c r="Q32" s="11">
        <v>233161</v>
      </c>
    </row>
    <row r="33" spans="2:19" s="47" customFormat="1" ht="21.75" customHeight="1" x14ac:dyDescent="0.3">
      <c r="B33" s="56" t="s">
        <v>78</v>
      </c>
      <c r="C33" s="10">
        <v>43866</v>
      </c>
      <c r="D33" s="10">
        <v>168494</v>
      </c>
      <c r="E33" s="10">
        <v>7555</v>
      </c>
      <c r="F33" s="10">
        <v>219915</v>
      </c>
      <c r="G33" s="10">
        <v>0</v>
      </c>
      <c r="H33" s="10">
        <v>15977</v>
      </c>
      <c r="I33" s="10">
        <v>15977</v>
      </c>
      <c r="J33" s="10">
        <v>203938</v>
      </c>
      <c r="K33" s="10">
        <v>16897</v>
      </c>
      <c r="L33" s="10">
        <v>187041</v>
      </c>
      <c r="M33" s="10">
        <v>496345</v>
      </c>
      <c r="N33" s="10">
        <v>0</v>
      </c>
      <c r="O33" s="10">
        <v>56112</v>
      </c>
      <c r="P33" s="10">
        <v>0</v>
      </c>
      <c r="Q33" s="11">
        <v>627274</v>
      </c>
    </row>
    <row r="34" spans="2:19" s="47" customFormat="1" ht="21.75" customHeight="1" x14ac:dyDescent="0.3">
      <c r="B34" s="56" t="s">
        <v>48</v>
      </c>
      <c r="C34" s="10">
        <v>802162</v>
      </c>
      <c r="D34" s="10">
        <v>0</v>
      </c>
      <c r="E34" s="10">
        <v>0</v>
      </c>
      <c r="F34" s="10">
        <v>802162</v>
      </c>
      <c r="G34" s="10">
        <v>0</v>
      </c>
      <c r="H34" s="10">
        <v>0</v>
      </c>
      <c r="I34" s="10">
        <v>0</v>
      </c>
      <c r="J34" s="10">
        <v>802162</v>
      </c>
      <c r="K34" s="10">
        <v>200540</v>
      </c>
      <c r="L34" s="10">
        <v>601621</v>
      </c>
      <c r="M34" s="10">
        <v>5711407</v>
      </c>
      <c r="N34" s="10">
        <v>0</v>
      </c>
      <c r="O34" s="10">
        <v>0</v>
      </c>
      <c r="P34" s="10">
        <v>0</v>
      </c>
      <c r="Q34" s="11">
        <v>6313028</v>
      </c>
    </row>
    <row r="35" spans="2:19" s="53" customFormat="1" ht="21.75" customHeight="1" x14ac:dyDescent="0.3">
      <c r="B35" s="54" t="s">
        <v>45</v>
      </c>
      <c r="C35" s="55">
        <f>SUM(C32:C34)</f>
        <v>951298</v>
      </c>
      <c r="D35" s="55">
        <f>SUM(D32:D34)</f>
        <v>168494</v>
      </c>
      <c r="E35" s="55">
        <f t="shared" ref="E35:P35" si="1">SUM(E32:E34)</f>
        <v>7555</v>
      </c>
      <c r="F35" s="55">
        <f t="shared" si="1"/>
        <v>1127347</v>
      </c>
      <c r="G35" s="55">
        <f t="shared" si="1"/>
        <v>0</v>
      </c>
      <c r="H35" s="55">
        <f t="shared" si="1"/>
        <v>15977</v>
      </c>
      <c r="I35" s="55">
        <f t="shared" si="1"/>
        <v>15977</v>
      </c>
      <c r="J35" s="55">
        <f t="shared" si="1"/>
        <v>1111370</v>
      </c>
      <c r="K35" s="55">
        <f t="shared" si="1"/>
        <v>257956</v>
      </c>
      <c r="L35" s="55">
        <f t="shared" si="1"/>
        <v>853414</v>
      </c>
      <c r="M35" s="55">
        <f t="shared" si="1"/>
        <v>6469083</v>
      </c>
      <c r="N35" s="55">
        <f t="shared" si="1"/>
        <v>92921</v>
      </c>
      <c r="O35" s="55">
        <f t="shared" si="1"/>
        <v>56112</v>
      </c>
      <c r="P35" s="55">
        <f t="shared" si="1"/>
        <v>0</v>
      </c>
      <c r="Q35" s="55">
        <f>SUM(Q32:Q34)</f>
        <v>7173463</v>
      </c>
      <c r="S35" s="47"/>
    </row>
    <row r="36" spans="2:19" s="47" customFormat="1" ht="21.75" customHeight="1" x14ac:dyDescent="0.3">
      <c r="B36" s="54" t="s">
        <v>49</v>
      </c>
      <c r="C36" s="57">
        <f>C35+C30</f>
        <v>1691767</v>
      </c>
      <c r="D36" s="57">
        <f t="shared" ref="D36:P36" si="2">D35+D30</f>
        <v>1027363</v>
      </c>
      <c r="E36" s="57">
        <f t="shared" si="2"/>
        <v>-746214</v>
      </c>
      <c r="F36" s="57">
        <f t="shared" si="2"/>
        <v>1972917</v>
      </c>
      <c r="G36" s="57">
        <f t="shared" si="2"/>
        <v>712855</v>
      </c>
      <c r="H36" s="57">
        <f t="shared" si="2"/>
        <v>350166</v>
      </c>
      <c r="I36" s="57">
        <f t="shared" si="2"/>
        <v>1076345</v>
      </c>
      <c r="J36" s="57">
        <f t="shared" si="2"/>
        <v>896571</v>
      </c>
      <c r="K36" s="57">
        <f t="shared" si="2"/>
        <v>584322</v>
      </c>
      <c r="L36" s="57">
        <f t="shared" si="2"/>
        <v>312250</v>
      </c>
      <c r="M36" s="57">
        <f t="shared" si="2"/>
        <v>18503039</v>
      </c>
      <c r="N36" s="57">
        <f t="shared" si="2"/>
        <v>267017</v>
      </c>
      <c r="O36" s="57">
        <f t="shared" si="2"/>
        <v>56112</v>
      </c>
      <c r="P36" s="57">
        <f t="shared" si="2"/>
        <v>1401069</v>
      </c>
      <c r="Q36" s="57">
        <f>Q35+Q30</f>
        <v>17091088</v>
      </c>
    </row>
    <row r="37" spans="2:19" ht="19.5" customHeight="1" x14ac:dyDescent="0.3">
      <c r="B37" s="251" t="s">
        <v>50</v>
      </c>
      <c r="C37" s="251"/>
      <c r="D37" s="251"/>
      <c r="E37" s="251"/>
      <c r="F37" s="251"/>
      <c r="G37" s="251"/>
      <c r="H37" s="251"/>
      <c r="I37" s="251"/>
      <c r="J37" s="251"/>
      <c r="K37" s="251"/>
      <c r="L37" s="251"/>
      <c r="M37" s="251"/>
      <c r="N37" s="251"/>
      <c r="O37" s="251"/>
      <c r="P37" s="251"/>
      <c r="Q37" s="251"/>
    </row>
    <row r="38" spans="2:19" x14ac:dyDescent="0.3">
      <c r="I38" s="5"/>
      <c r="Q38" s="217"/>
    </row>
    <row r="39" spans="2:19" x14ac:dyDescent="0.3">
      <c r="D39" s="5"/>
    </row>
    <row r="40" spans="2:19" x14ac:dyDescent="0.3">
      <c r="J40" s="5"/>
      <c r="K40" s="5"/>
      <c r="L40" s="5"/>
    </row>
  </sheetData>
  <sheetProtection algorithmName="SHA-512" hashValue="HSP889X/7TP0AAecGFqHYriC5OriugPrIwdu4dm+wAq1K1O9pRRfOD/dEo36s6NORRPS1mi+E3gIyBnyMuSEvg==" saltValue="m8IMvFT0J/kvVe8L/D0afw==" spinCount="100000" sheet="1" objects="1" scenarios="1"/>
  <mergeCells count="4">
    <mergeCell ref="B5:Q5"/>
    <mergeCell ref="B3:Q3"/>
    <mergeCell ref="B31:Q31"/>
    <mergeCell ref="B37:Q37"/>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P38"/>
  <sheetViews>
    <sheetView showGridLines="0" zoomScale="70" zoomScaleNormal="70" workbookViewId="0">
      <selection activeCell="G13" sqref="G13"/>
    </sheetView>
  </sheetViews>
  <sheetFormatPr defaultColWidth="9.453125" defaultRowHeight="18" customHeight="1" x14ac:dyDescent="0.3"/>
  <cols>
    <col min="1" max="1" width="14.453125" style="4" customWidth="1"/>
    <col min="2" max="2" width="50" style="4" customWidth="1"/>
    <col min="3" max="3" width="25.453125" style="4" customWidth="1"/>
    <col min="4" max="4" width="15.54296875" style="4" customWidth="1"/>
    <col min="5" max="11" width="25.453125" style="4" customWidth="1"/>
    <col min="12" max="12" width="11.54296875" style="4" bestFit="1" customWidth="1"/>
    <col min="13" max="13" width="13.54296875" style="4" bestFit="1" customWidth="1"/>
    <col min="14" max="16384" width="9.453125" style="4"/>
  </cols>
  <sheetData>
    <row r="1" spans="2:13" ht="14" x14ac:dyDescent="0.3"/>
    <row r="2" spans="2:13" ht="14" x14ac:dyDescent="0.3"/>
    <row r="3" spans="2:13" ht="6.75" customHeight="1" x14ac:dyDescent="0.3"/>
    <row r="4" spans="2:13" ht="21" customHeight="1" x14ac:dyDescent="0.3">
      <c r="B4" s="252" t="s">
        <v>287</v>
      </c>
      <c r="C4" s="252"/>
      <c r="D4" s="252"/>
      <c r="E4" s="252"/>
      <c r="F4" s="252"/>
      <c r="G4" s="252"/>
      <c r="H4" s="252"/>
      <c r="I4" s="252"/>
      <c r="J4" s="252"/>
      <c r="K4" s="252"/>
    </row>
    <row r="5" spans="2:13" s="8" customFormat="1" ht="39" customHeight="1" x14ac:dyDescent="0.3">
      <c r="B5" s="60" t="s">
        <v>0</v>
      </c>
      <c r="C5" s="66" t="s">
        <v>79</v>
      </c>
      <c r="D5" s="66" t="s">
        <v>80</v>
      </c>
      <c r="E5" s="66" t="s">
        <v>154</v>
      </c>
      <c r="F5" s="66" t="s">
        <v>81</v>
      </c>
      <c r="G5" s="66" t="s">
        <v>82</v>
      </c>
      <c r="H5" s="66" t="s">
        <v>138</v>
      </c>
      <c r="I5" s="66" t="s">
        <v>155</v>
      </c>
      <c r="J5" s="66" t="s">
        <v>83</v>
      </c>
      <c r="K5" s="66" t="s">
        <v>84</v>
      </c>
    </row>
    <row r="6" spans="2:13" ht="29.25" customHeight="1" x14ac:dyDescent="0.3">
      <c r="B6" s="257" t="s">
        <v>16</v>
      </c>
      <c r="C6" s="258"/>
      <c r="D6" s="258"/>
      <c r="E6" s="258"/>
      <c r="F6" s="258"/>
      <c r="G6" s="258"/>
      <c r="H6" s="258"/>
      <c r="I6" s="258"/>
      <c r="J6" s="258"/>
      <c r="K6" s="259"/>
    </row>
    <row r="7" spans="2:13" ht="29.25" customHeight="1" x14ac:dyDescent="0.3">
      <c r="B7" s="9" t="s">
        <v>256</v>
      </c>
      <c r="C7" s="172">
        <f>'APPENDIX 5'!D6</f>
        <v>1164071</v>
      </c>
      <c r="D7" s="172">
        <f>'APPENDIX 6'!D6</f>
        <v>0</v>
      </c>
      <c r="E7" s="172">
        <f>'APPENDIX 11'!D6</f>
        <v>0</v>
      </c>
      <c r="F7" s="172">
        <f>'APPENDIX 7'!D6</f>
        <v>994247</v>
      </c>
      <c r="G7" s="172">
        <f>'APPENDIX 8'!D6</f>
        <v>1116955</v>
      </c>
      <c r="H7" s="172">
        <f>'APPENDIX 10'!D6</f>
        <v>0</v>
      </c>
      <c r="I7" s="172">
        <f>'APPENDIX 9'!D6</f>
        <v>0</v>
      </c>
      <c r="J7" s="173">
        <f>SUM(C7:I7)</f>
        <v>3275273</v>
      </c>
      <c r="K7" s="14">
        <f t="shared" ref="K7:K30" si="0">IFERROR(J7/$J$31,0)*100</f>
        <v>3.2073900018621879</v>
      </c>
      <c r="M7" s="16"/>
    </row>
    <row r="8" spans="2:13" ht="29.25" customHeight="1" x14ac:dyDescent="0.3">
      <c r="B8" s="13" t="s">
        <v>51</v>
      </c>
      <c r="C8" s="172">
        <f>'APPENDIX 5'!D7</f>
        <v>200501</v>
      </c>
      <c r="D8" s="172">
        <f>'APPENDIX 6'!D7</f>
        <v>106729</v>
      </c>
      <c r="E8" s="172">
        <f>'APPENDIX 11'!D7</f>
        <v>538788</v>
      </c>
      <c r="F8" s="172">
        <f>'APPENDIX 7'!D7</f>
        <v>691693</v>
      </c>
      <c r="G8" s="172">
        <f>'APPENDIX 8'!D7</f>
        <v>211800</v>
      </c>
      <c r="H8" s="172">
        <f>'APPENDIX 10'!D7</f>
        <v>0</v>
      </c>
      <c r="I8" s="172">
        <f>'APPENDIX 9'!D7</f>
        <v>88</v>
      </c>
      <c r="J8" s="173">
        <f>SUM(C8:I8)</f>
        <v>1749599</v>
      </c>
      <c r="K8" s="14">
        <f t="shared" si="0"/>
        <v>1.7133369767552451</v>
      </c>
      <c r="M8" s="16"/>
    </row>
    <row r="9" spans="2:13" ht="29.25" customHeight="1" x14ac:dyDescent="0.3">
      <c r="B9" s="6" t="s">
        <v>148</v>
      </c>
      <c r="C9" s="172">
        <f>'APPENDIX 5'!D8</f>
        <v>8723186</v>
      </c>
      <c r="D9" s="172">
        <f>'APPENDIX 6'!D8</f>
        <v>1505711</v>
      </c>
      <c r="E9" s="172">
        <f>'APPENDIX 11'!D8</f>
        <v>9875521</v>
      </c>
      <c r="F9" s="172">
        <f>'APPENDIX 7'!D8</f>
        <v>720448</v>
      </c>
      <c r="G9" s="172">
        <f>'APPENDIX 8'!D8</f>
        <v>1436116</v>
      </c>
      <c r="H9" s="172">
        <f>'APPENDIX 10'!D8</f>
        <v>0</v>
      </c>
      <c r="I9" s="172">
        <f>'APPENDIX 9'!D8</f>
        <v>1065338</v>
      </c>
      <c r="J9" s="173">
        <f t="shared" ref="J9:J30" si="1">SUM(C9:I9)</f>
        <v>23326320</v>
      </c>
      <c r="K9" s="14">
        <f t="shared" si="0"/>
        <v>22.842860899912154</v>
      </c>
      <c r="M9" s="16"/>
    </row>
    <row r="10" spans="2:13" ht="29.25" customHeight="1" x14ac:dyDescent="0.3">
      <c r="B10" s="6" t="s">
        <v>52</v>
      </c>
      <c r="C10" s="172">
        <f>'APPENDIX 5'!D9</f>
        <v>6069</v>
      </c>
      <c r="D10" s="172">
        <f>'APPENDIX 6'!D9</f>
        <v>129035</v>
      </c>
      <c r="E10" s="172">
        <f>'APPENDIX 11'!D9</f>
        <v>0</v>
      </c>
      <c r="F10" s="172">
        <f>'APPENDIX 7'!D9</f>
        <v>178405</v>
      </c>
      <c r="G10" s="172">
        <f>'APPENDIX 8'!D9</f>
        <v>80851</v>
      </c>
      <c r="H10" s="172">
        <f>'APPENDIX 10'!D9</f>
        <v>0</v>
      </c>
      <c r="I10" s="172">
        <f>'APPENDIX 9'!D9</f>
        <v>0</v>
      </c>
      <c r="J10" s="173">
        <f t="shared" si="1"/>
        <v>394360</v>
      </c>
      <c r="K10" s="14">
        <f t="shared" si="0"/>
        <v>0.38618653197286829</v>
      </c>
      <c r="M10" s="16"/>
    </row>
    <row r="11" spans="2:13" ht="29.25" customHeight="1" x14ac:dyDescent="0.3">
      <c r="B11" s="6" t="s">
        <v>53</v>
      </c>
      <c r="C11" s="172">
        <f>'APPENDIX 5'!D10</f>
        <v>1041646</v>
      </c>
      <c r="D11" s="172">
        <f>'APPENDIX 6'!D10</f>
        <v>121098</v>
      </c>
      <c r="E11" s="172">
        <f>'APPENDIX 11'!D10</f>
        <v>980107</v>
      </c>
      <c r="F11" s="172">
        <f>'APPENDIX 7'!D10</f>
        <v>597105</v>
      </c>
      <c r="G11" s="172">
        <f>'APPENDIX 8'!D10</f>
        <v>3169014</v>
      </c>
      <c r="H11" s="172">
        <f>'APPENDIX 10'!D10</f>
        <v>0</v>
      </c>
      <c r="I11" s="172">
        <f>'APPENDIX 9'!D10</f>
        <v>0</v>
      </c>
      <c r="J11" s="173">
        <f t="shared" si="1"/>
        <v>5908970</v>
      </c>
      <c r="K11" s="14">
        <f t="shared" si="0"/>
        <v>5.786501247164316</v>
      </c>
      <c r="M11" s="16"/>
    </row>
    <row r="12" spans="2:13" ht="29.25" customHeight="1" x14ac:dyDescent="0.3">
      <c r="B12" s="6" t="s">
        <v>22</v>
      </c>
      <c r="C12" s="172">
        <f>'APPENDIX 5'!D11</f>
        <v>243470</v>
      </c>
      <c r="D12" s="172">
        <f>'APPENDIX 6'!D11</f>
        <v>0</v>
      </c>
      <c r="E12" s="172">
        <f>'APPENDIX 11'!D11</f>
        <v>0</v>
      </c>
      <c r="F12" s="172">
        <f>'APPENDIX 7'!D11</f>
        <v>32282</v>
      </c>
      <c r="G12" s="172">
        <f>'APPENDIX 8'!D11</f>
        <v>0</v>
      </c>
      <c r="H12" s="172">
        <f>'APPENDIX 10'!D11</f>
        <v>0</v>
      </c>
      <c r="I12" s="172">
        <f>'APPENDIX 9'!D11</f>
        <v>0</v>
      </c>
      <c r="J12" s="173">
        <f t="shared" si="1"/>
        <v>275752</v>
      </c>
      <c r="K12" s="14">
        <f t="shared" si="0"/>
        <v>0.27003679015260773</v>
      </c>
      <c r="M12" s="16"/>
    </row>
    <row r="13" spans="2:13" ht="29.25" customHeight="1" x14ac:dyDescent="0.3">
      <c r="B13" s="6" t="s">
        <v>55</v>
      </c>
      <c r="C13" s="172">
        <f>'APPENDIX 5'!D12</f>
        <v>434154</v>
      </c>
      <c r="D13" s="172">
        <f>'APPENDIX 6'!D12</f>
        <v>0</v>
      </c>
      <c r="E13" s="172">
        <f>'APPENDIX 11'!D12</f>
        <v>2967812</v>
      </c>
      <c r="F13" s="172">
        <f>'APPENDIX 7'!D12</f>
        <v>42302</v>
      </c>
      <c r="G13" s="172">
        <f>'APPENDIX 8'!D12</f>
        <v>4780</v>
      </c>
      <c r="H13" s="172">
        <f>'APPENDIX 10'!D12</f>
        <v>0</v>
      </c>
      <c r="I13" s="172">
        <f>'APPENDIX 9'!D12</f>
        <v>0</v>
      </c>
      <c r="J13" s="173">
        <f t="shared" si="1"/>
        <v>3449048</v>
      </c>
      <c r="K13" s="14">
        <f t="shared" si="0"/>
        <v>3.3775633576629409</v>
      </c>
      <c r="M13" s="16"/>
    </row>
    <row r="14" spans="2:13" ht="29.25" customHeight="1" x14ac:dyDescent="0.3">
      <c r="B14" s="9" t="s">
        <v>263</v>
      </c>
      <c r="C14" s="172">
        <f>'APPENDIX 5'!D13</f>
        <v>74765</v>
      </c>
      <c r="D14" s="172">
        <f>'APPENDIX 6'!D13</f>
        <v>0</v>
      </c>
      <c r="E14" s="172">
        <f>'APPENDIX 11'!D13</f>
        <v>0</v>
      </c>
      <c r="F14" s="172">
        <f>'APPENDIX 7'!D13</f>
        <v>928555</v>
      </c>
      <c r="G14" s="172">
        <f>'APPENDIX 8'!D13</f>
        <v>0</v>
      </c>
      <c r="H14" s="172">
        <f>'APPENDIX 10'!D13</f>
        <v>0</v>
      </c>
      <c r="I14" s="172">
        <f>'APPENDIX 9'!D13</f>
        <v>0</v>
      </c>
      <c r="J14" s="173">
        <f t="shared" si="1"/>
        <v>1003320</v>
      </c>
      <c r="K14" s="14">
        <f t="shared" si="0"/>
        <v>0.98252528466126943</v>
      </c>
      <c r="M14" s="16"/>
    </row>
    <row r="15" spans="2:13" ht="29.25" customHeight="1" x14ac:dyDescent="0.3">
      <c r="B15" s="6" t="s">
        <v>56</v>
      </c>
      <c r="C15" s="172">
        <f>'APPENDIX 5'!D14</f>
        <v>3041711</v>
      </c>
      <c r="D15" s="172">
        <f>'APPENDIX 6'!D14</f>
        <v>1275387</v>
      </c>
      <c r="E15" s="172">
        <f>'APPENDIX 11'!D14</f>
        <v>9967237</v>
      </c>
      <c r="F15" s="172">
        <f>'APPENDIX 7'!D14</f>
        <v>326242</v>
      </c>
      <c r="G15" s="172">
        <f>'APPENDIX 8'!D14</f>
        <v>191734</v>
      </c>
      <c r="H15" s="172">
        <f>'APPENDIX 10'!D14</f>
        <v>0</v>
      </c>
      <c r="I15" s="172">
        <f>'APPENDIX 9'!D14</f>
        <v>17990</v>
      </c>
      <c r="J15" s="173">
        <f t="shared" si="1"/>
        <v>14820301</v>
      </c>
      <c r="K15" s="14">
        <f t="shared" si="0"/>
        <v>14.513136844467066</v>
      </c>
      <c r="M15" s="16"/>
    </row>
    <row r="16" spans="2:13" ht="29.25" customHeight="1" x14ac:dyDescent="0.3">
      <c r="B16" s="6" t="s">
        <v>57</v>
      </c>
      <c r="C16" s="172">
        <f>'APPENDIX 5'!D15</f>
        <v>3781543</v>
      </c>
      <c r="D16" s="172">
        <f>'APPENDIX 6'!D15</f>
        <v>883490</v>
      </c>
      <c r="E16" s="172">
        <f>'APPENDIX 11'!D15</f>
        <v>7813151</v>
      </c>
      <c r="F16" s="172">
        <f>'APPENDIX 7'!D15</f>
        <v>704881</v>
      </c>
      <c r="G16" s="172">
        <f>'APPENDIX 8'!D15</f>
        <v>130764</v>
      </c>
      <c r="H16" s="172">
        <f>'APPENDIX 10'!D15</f>
        <v>0</v>
      </c>
      <c r="I16" s="172">
        <f>'APPENDIX 9'!D15</f>
        <v>0</v>
      </c>
      <c r="J16" s="173">
        <f t="shared" si="1"/>
        <v>13313829</v>
      </c>
      <c r="K16" s="14">
        <f t="shared" si="0"/>
        <v>13.037887840525919</v>
      </c>
      <c r="M16" s="16"/>
    </row>
    <row r="17" spans="2:16" ht="29.25" customHeight="1" x14ac:dyDescent="0.3">
      <c r="B17" s="6" t="s">
        <v>58</v>
      </c>
      <c r="C17" s="172">
        <f>'APPENDIX 5'!D16</f>
        <v>2672170</v>
      </c>
      <c r="D17" s="172">
        <f>'APPENDIX 6'!D16</f>
        <v>789078</v>
      </c>
      <c r="E17" s="172">
        <f>'APPENDIX 11'!D16</f>
        <v>3854856</v>
      </c>
      <c r="F17" s="172">
        <f>'APPENDIX 7'!D16</f>
        <v>56103</v>
      </c>
      <c r="G17" s="172">
        <f>'APPENDIX 8'!D16</f>
        <v>0</v>
      </c>
      <c r="H17" s="172">
        <f>'APPENDIX 10'!D16</f>
        <v>0</v>
      </c>
      <c r="I17" s="172">
        <f>'APPENDIX 9'!D16</f>
        <v>0</v>
      </c>
      <c r="J17" s="173">
        <f t="shared" si="1"/>
        <v>7372207</v>
      </c>
      <c r="K17" s="14">
        <f t="shared" si="0"/>
        <v>7.2194113356225369</v>
      </c>
      <c r="M17" s="16"/>
    </row>
    <row r="18" spans="2:16" ht="29.25" customHeight="1" x14ac:dyDescent="0.3">
      <c r="B18" s="6" t="s">
        <v>131</v>
      </c>
      <c r="C18" s="172">
        <f>'APPENDIX 5'!D17</f>
        <v>41063</v>
      </c>
      <c r="D18" s="172">
        <f>'APPENDIX 6'!D17</f>
        <v>215345</v>
      </c>
      <c r="E18" s="172">
        <f>'APPENDIX 11'!D17</f>
        <v>475932</v>
      </c>
      <c r="F18" s="172">
        <f>'APPENDIX 7'!D17</f>
        <v>23228</v>
      </c>
      <c r="G18" s="172">
        <f>'APPENDIX 8'!D17</f>
        <v>377829</v>
      </c>
      <c r="H18" s="172">
        <f>'APPENDIX 10'!D17</f>
        <v>0</v>
      </c>
      <c r="I18" s="172">
        <f>'APPENDIX 9'!D17</f>
        <v>0</v>
      </c>
      <c r="J18" s="173">
        <f t="shared" si="1"/>
        <v>1133397</v>
      </c>
      <c r="K18" s="14">
        <f t="shared" si="0"/>
        <v>1.1099063210732656</v>
      </c>
      <c r="M18" s="16"/>
    </row>
    <row r="19" spans="2:16" ht="29.25" customHeight="1" x14ac:dyDescent="0.3">
      <c r="B19" s="6" t="s">
        <v>253</v>
      </c>
      <c r="C19" s="172">
        <f>'APPENDIX 5'!D18</f>
        <v>0</v>
      </c>
      <c r="D19" s="172">
        <f>'APPENDIX 6'!D18</f>
        <v>0</v>
      </c>
      <c r="E19" s="172">
        <f>'APPENDIX 11'!D18</f>
        <v>0</v>
      </c>
      <c r="F19" s="172">
        <f>'APPENDIX 7'!D18</f>
        <v>8199</v>
      </c>
      <c r="G19" s="172">
        <f>'APPENDIX 8'!D18</f>
        <v>783574</v>
      </c>
      <c r="H19" s="172">
        <f>'APPENDIX 10'!D18</f>
        <v>0</v>
      </c>
      <c r="I19" s="172">
        <f>'APPENDIX 9'!D18</f>
        <v>0</v>
      </c>
      <c r="J19" s="173">
        <f t="shared" si="1"/>
        <v>791773</v>
      </c>
      <c r="K19" s="14">
        <f t="shared" si="0"/>
        <v>0.77536278775675493</v>
      </c>
      <c r="M19" s="16"/>
    </row>
    <row r="20" spans="2:16" ht="29.25" customHeight="1" x14ac:dyDescent="0.3">
      <c r="B20" s="6" t="s">
        <v>136</v>
      </c>
      <c r="C20" s="172">
        <f>'APPENDIX 5'!D19</f>
        <v>1299676</v>
      </c>
      <c r="D20" s="172">
        <f>'APPENDIX 6'!D19</f>
        <v>0</v>
      </c>
      <c r="E20" s="172">
        <f>'APPENDIX 11'!D19</f>
        <v>1795835</v>
      </c>
      <c r="F20" s="172">
        <f>'APPENDIX 7'!D19</f>
        <v>376687</v>
      </c>
      <c r="G20" s="172">
        <f>'APPENDIX 8'!D19</f>
        <v>579297</v>
      </c>
      <c r="H20" s="172">
        <f>'APPENDIX 10'!D19</f>
        <v>0</v>
      </c>
      <c r="I20" s="172">
        <f>'APPENDIX 9'!D19</f>
        <v>1018198</v>
      </c>
      <c r="J20" s="173">
        <f t="shared" si="1"/>
        <v>5069693</v>
      </c>
      <c r="K20" s="14">
        <f t="shared" si="0"/>
        <v>4.9646190228145013</v>
      </c>
      <c r="M20" s="16"/>
    </row>
    <row r="21" spans="2:16" ht="29.25" customHeight="1" x14ac:dyDescent="0.3">
      <c r="B21" s="6" t="s">
        <v>35</v>
      </c>
      <c r="C21" s="172">
        <f>'APPENDIX 5'!D20</f>
        <v>1546545</v>
      </c>
      <c r="D21" s="172">
        <f>'APPENDIX 6'!D20</f>
        <v>1777904</v>
      </c>
      <c r="E21" s="172">
        <f>'APPENDIX 11'!D20</f>
        <v>325059</v>
      </c>
      <c r="F21" s="172">
        <f>'APPENDIX 7'!D20</f>
        <v>120238</v>
      </c>
      <c r="G21" s="172">
        <f>'APPENDIX 8'!D20</f>
        <v>199789</v>
      </c>
      <c r="H21" s="172">
        <f>'APPENDIX 10'!D20</f>
        <v>0</v>
      </c>
      <c r="I21" s="172">
        <f>'APPENDIX 9'!D20</f>
        <v>2366</v>
      </c>
      <c r="J21" s="173">
        <f t="shared" si="1"/>
        <v>3971901</v>
      </c>
      <c r="K21" s="14">
        <f t="shared" si="0"/>
        <v>3.889579755881853</v>
      </c>
      <c r="M21" s="16"/>
    </row>
    <row r="22" spans="2:16" ht="29.25" customHeight="1" x14ac:dyDescent="0.3">
      <c r="B22" s="152" t="s">
        <v>191</v>
      </c>
      <c r="C22" s="172">
        <f>'APPENDIX 5'!D21</f>
        <v>62003</v>
      </c>
      <c r="D22" s="172">
        <f>'APPENDIX 6'!D21</f>
        <v>0</v>
      </c>
      <c r="E22" s="172">
        <f>'APPENDIX 11'!D21</f>
        <v>0</v>
      </c>
      <c r="F22" s="172">
        <f>'APPENDIX 7'!D21</f>
        <v>214172</v>
      </c>
      <c r="G22" s="172">
        <f>'APPENDIX 8'!D21</f>
        <v>47749</v>
      </c>
      <c r="H22" s="172">
        <f>'APPENDIX 10'!D21</f>
        <v>0</v>
      </c>
      <c r="I22" s="172">
        <f>'APPENDIX 9'!D21</f>
        <v>12615</v>
      </c>
      <c r="J22" s="173">
        <f t="shared" si="1"/>
        <v>336539</v>
      </c>
      <c r="K22" s="14">
        <f t="shared" si="0"/>
        <v>0.32956392454512917</v>
      </c>
      <c r="M22" s="16"/>
    </row>
    <row r="23" spans="2:16" ht="29.25" customHeight="1" x14ac:dyDescent="0.3">
      <c r="B23" s="6" t="s">
        <v>59</v>
      </c>
      <c r="C23" s="172">
        <f>'APPENDIX 5'!D22</f>
        <v>1088405</v>
      </c>
      <c r="D23" s="172">
        <f>'APPENDIX 6'!D22</f>
        <v>0</v>
      </c>
      <c r="E23" s="172">
        <f>'APPENDIX 11'!D22</f>
        <v>0</v>
      </c>
      <c r="F23" s="172">
        <f>'APPENDIX 7'!D22</f>
        <v>344561</v>
      </c>
      <c r="G23" s="172">
        <f>'APPENDIX 8'!D22</f>
        <v>0</v>
      </c>
      <c r="H23" s="172">
        <f>'APPENDIX 10'!D22</f>
        <v>0</v>
      </c>
      <c r="I23" s="172">
        <f>'APPENDIX 9'!D22</f>
        <v>778294</v>
      </c>
      <c r="J23" s="173">
        <f t="shared" si="1"/>
        <v>2211260</v>
      </c>
      <c r="K23" s="14">
        <f t="shared" si="0"/>
        <v>2.1654296345732953</v>
      </c>
      <c r="M23" s="16"/>
    </row>
    <row r="24" spans="2:16" ht="29.25" customHeight="1" x14ac:dyDescent="0.3">
      <c r="B24" s="6" t="s">
        <v>60</v>
      </c>
      <c r="C24" s="172">
        <f>'APPENDIX 5'!D23</f>
        <v>1068361</v>
      </c>
      <c r="D24" s="172">
        <f>'APPENDIX 6'!D23</f>
        <v>54421</v>
      </c>
      <c r="E24" s="172">
        <f>'APPENDIX 11'!D23</f>
        <v>250519</v>
      </c>
      <c r="F24" s="172">
        <f>'APPENDIX 7'!D23</f>
        <v>1757542</v>
      </c>
      <c r="G24" s="172">
        <f>'APPENDIX 8'!D23</f>
        <v>856299</v>
      </c>
      <c r="H24" s="172">
        <f>'APPENDIX 10'!D23</f>
        <v>0</v>
      </c>
      <c r="I24" s="172">
        <f>'APPENDIX 9'!D23</f>
        <v>132602</v>
      </c>
      <c r="J24" s="173">
        <f t="shared" si="1"/>
        <v>4119744</v>
      </c>
      <c r="K24" s="14">
        <f t="shared" si="0"/>
        <v>4.0343585758597023</v>
      </c>
      <c r="M24" s="16"/>
    </row>
    <row r="25" spans="2:16" ht="29.25" customHeight="1" x14ac:dyDescent="0.3">
      <c r="B25" s="6" t="s">
        <v>134</v>
      </c>
      <c r="C25" s="172">
        <f>'APPENDIX 5'!D24</f>
        <v>302270</v>
      </c>
      <c r="D25" s="172">
        <f>'APPENDIX 6'!D24</f>
        <v>0</v>
      </c>
      <c r="E25" s="172">
        <f>'APPENDIX 11'!D24</f>
        <v>98253</v>
      </c>
      <c r="F25" s="172">
        <f>'APPENDIX 7'!D24</f>
        <v>193426</v>
      </c>
      <c r="G25" s="172">
        <f>'APPENDIX 8'!D24</f>
        <v>183527</v>
      </c>
      <c r="H25" s="172">
        <f>'APPENDIX 10'!D24</f>
        <v>0</v>
      </c>
      <c r="I25" s="172">
        <f>'APPENDIX 9'!D24</f>
        <v>0</v>
      </c>
      <c r="J25" s="173">
        <f t="shared" si="1"/>
        <v>777476</v>
      </c>
      <c r="K25" s="14">
        <f t="shared" si="0"/>
        <v>0.76136210602530119</v>
      </c>
      <c r="M25" s="16"/>
    </row>
    <row r="26" spans="2:16" ht="29.25" customHeight="1" x14ac:dyDescent="0.3">
      <c r="B26" s="6" t="s">
        <v>135</v>
      </c>
      <c r="C26" s="172">
        <f>'APPENDIX 5'!D25</f>
        <v>25981</v>
      </c>
      <c r="D26" s="172">
        <f>'APPENDIX 6'!D25</f>
        <v>0</v>
      </c>
      <c r="E26" s="172">
        <f>'APPENDIX 11'!D25</f>
        <v>717</v>
      </c>
      <c r="F26" s="172">
        <f>'APPENDIX 7'!D25</f>
        <v>2134</v>
      </c>
      <c r="G26" s="172">
        <f>'APPENDIX 8'!D25</f>
        <v>0</v>
      </c>
      <c r="H26" s="172">
        <f>'APPENDIX 10'!D25</f>
        <v>0</v>
      </c>
      <c r="I26" s="172">
        <f>'APPENDIX 9'!D25</f>
        <v>0</v>
      </c>
      <c r="J26" s="173">
        <f t="shared" si="1"/>
        <v>28832</v>
      </c>
      <c r="K26" s="14">
        <f t="shared" si="0"/>
        <v>2.823443069743823E-2</v>
      </c>
      <c r="M26" s="16"/>
    </row>
    <row r="27" spans="2:16" ht="29.25" customHeight="1" x14ac:dyDescent="0.3">
      <c r="B27" s="6" t="s">
        <v>149</v>
      </c>
      <c r="C27" s="172">
        <f>'APPENDIX 5'!D26</f>
        <v>2248467</v>
      </c>
      <c r="D27" s="172">
        <f>'APPENDIX 6'!D26</f>
        <v>1324516</v>
      </c>
      <c r="E27" s="172">
        <f>'APPENDIX 11'!D26</f>
        <v>696654</v>
      </c>
      <c r="F27" s="172">
        <f>'APPENDIX 7'!D26</f>
        <v>578726</v>
      </c>
      <c r="G27" s="172">
        <f>'APPENDIX 8'!D26</f>
        <v>407706</v>
      </c>
      <c r="H27" s="172">
        <f>'APPENDIX 10'!D26</f>
        <v>0</v>
      </c>
      <c r="I27" s="172">
        <f>'APPENDIX 9'!D26</f>
        <v>654367</v>
      </c>
      <c r="J27" s="173">
        <f t="shared" si="1"/>
        <v>5910436</v>
      </c>
      <c r="K27" s="14">
        <f t="shared" si="0"/>
        <v>5.7879368629870971</v>
      </c>
      <c r="M27" s="16"/>
    </row>
    <row r="28" spans="2:16" ht="29.25" customHeight="1" x14ac:dyDescent="0.3">
      <c r="B28" s="6" t="s">
        <v>61</v>
      </c>
      <c r="C28" s="172">
        <f>'APPENDIX 5'!D27</f>
        <v>17556</v>
      </c>
      <c r="D28" s="172">
        <f>'APPENDIX 6'!D27</f>
        <v>23417</v>
      </c>
      <c r="E28" s="172">
        <f>'APPENDIX 11'!D27</f>
        <v>436062</v>
      </c>
      <c r="F28" s="172">
        <f>'APPENDIX 7'!D27</f>
        <v>247618</v>
      </c>
      <c r="G28" s="172">
        <f>'APPENDIX 8'!D27</f>
        <v>0</v>
      </c>
      <c r="H28" s="172">
        <f>'APPENDIX 10'!D27</f>
        <v>0</v>
      </c>
      <c r="I28" s="172">
        <f>'APPENDIX 9'!D27</f>
        <v>235035</v>
      </c>
      <c r="J28" s="173">
        <f t="shared" si="1"/>
        <v>959688</v>
      </c>
      <c r="K28" s="14">
        <f t="shared" si="0"/>
        <v>0.93979759736276003</v>
      </c>
      <c r="M28" s="16"/>
    </row>
    <row r="29" spans="2:16" ht="29.25" customHeight="1" x14ac:dyDescent="0.3">
      <c r="B29" s="6" t="s">
        <v>62</v>
      </c>
      <c r="C29" s="172">
        <f>'APPENDIX 5'!D28</f>
        <v>26071</v>
      </c>
      <c r="D29" s="172">
        <f>'APPENDIX 6'!D28</f>
        <v>0</v>
      </c>
      <c r="E29" s="172">
        <f>'APPENDIX 11'!D28</f>
        <v>0</v>
      </c>
      <c r="F29" s="172">
        <f>'APPENDIX 7'!D28</f>
        <v>104662</v>
      </c>
      <c r="G29" s="172">
        <f>'APPENDIX 8'!D28</f>
        <v>0</v>
      </c>
      <c r="H29" s="172">
        <f>'APPENDIX 10'!D28</f>
        <v>0</v>
      </c>
      <c r="I29" s="172">
        <f>'APPENDIX 9'!D28</f>
        <v>0</v>
      </c>
      <c r="J29" s="173">
        <f t="shared" si="1"/>
        <v>130733</v>
      </c>
      <c r="K29" s="14">
        <f t="shared" si="0"/>
        <v>0.12802344021809767</v>
      </c>
      <c r="M29" s="16"/>
    </row>
    <row r="30" spans="2:16" ht="29.25" customHeight="1" x14ac:dyDescent="0.3">
      <c r="B30" s="6" t="s">
        <v>63</v>
      </c>
      <c r="C30" s="172">
        <f>'APPENDIX 5'!D29</f>
        <v>461639</v>
      </c>
      <c r="D30" s="172">
        <f>'APPENDIX 6'!D29</f>
        <v>0</v>
      </c>
      <c r="E30" s="172">
        <f>'APPENDIX 11'!D29</f>
        <v>601191</v>
      </c>
      <c r="F30" s="172">
        <f>'APPENDIX 7'!D29</f>
        <v>461880</v>
      </c>
      <c r="G30" s="172">
        <f>'APPENDIX 8'!D29</f>
        <v>227794</v>
      </c>
      <c r="H30" s="172">
        <f>'APPENDIX 10'!D29</f>
        <v>0</v>
      </c>
      <c r="I30" s="172">
        <f>'APPENDIX 9'!D29</f>
        <v>33501</v>
      </c>
      <c r="J30" s="173">
        <f t="shared" si="1"/>
        <v>1786005</v>
      </c>
      <c r="K30" s="14">
        <f t="shared" si="0"/>
        <v>1.7489884294456908</v>
      </c>
      <c r="M30" s="16"/>
    </row>
    <row r="31" spans="2:16" s="8" customFormat="1" ht="29.25" customHeight="1" x14ac:dyDescent="0.3">
      <c r="B31" s="58" t="s">
        <v>45</v>
      </c>
      <c r="C31" s="174">
        <f t="shared" ref="C31:K31" si="2">SUM(C7:C30)</f>
        <v>29571323</v>
      </c>
      <c r="D31" s="174">
        <f t="shared" si="2"/>
        <v>8206131</v>
      </c>
      <c r="E31" s="174">
        <f t="shared" si="2"/>
        <v>40677694</v>
      </c>
      <c r="F31" s="174">
        <f t="shared" si="2"/>
        <v>9705336</v>
      </c>
      <c r="G31" s="174">
        <f t="shared" si="2"/>
        <v>10005578</v>
      </c>
      <c r="H31" s="174">
        <f t="shared" si="2"/>
        <v>0</v>
      </c>
      <c r="I31" s="174">
        <f t="shared" si="2"/>
        <v>3950394</v>
      </c>
      <c r="J31" s="174">
        <f t="shared" si="2"/>
        <v>102116456</v>
      </c>
      <c r="K31" s="174">
        <f t="shared" si="2"/>
        <v>100</v>
      </c>
      <c r="L31" s="4"/>
      <c r="M31" s="16"/>
      <c r="N31" s="4"/>
      <c r="O31" s="4"/>
      <c r="P31" s="4"/>
    </row>
    <row r="32" spans="2:16" s="8" customFormat="1" ht="29.25" customHeight="1" x14ac:dyDescent="0.3">
      <c r="B32" s="253" t="s">
        <v>46</v>
      </c>
      <c r="C32" s="254"/>
      <c r="D32" s="254"/>
      <c r="E32" s="254"/>
      <c r="F32" s="254"/>
      <c r="G32" s="254"/>
      <c r="H32" s="254"/>
      <c r="I32" s="254"/>
      <c r="J32" s="254"/>
      <c r="K32" s="255"/>
      <c r="L32" s="4"/>
      <c r="M32" s="16"/>
      <c r="N32" s="4"/>
      <c r="O32" s="4"/>
      <c r="P32" s="4"/>
    </row>
    <row r="33" spans="2:16" ht="29.25" customHeight="1" x14ac:dyDescent="0.3">
      <c r="B33" s="6" t="s">
        <v>47</v>
      </c>
      <c r="C33" s="172">
        <f>'APPENDIX 5'!D32</f>
        <v>7252</v>
      </c>
      <c r="D33" s="172">
        <f>'APPENDIX 6'!D32</f>
        <v>0</v>
      </c>
      <c r="E33" s="172">
        <f>'APPENDIX 11'!D32</f>
        <v>0</v>
      </c>
      <c r="F33" s="172">
        <f>'APPENDIX 7'!D32</f>
        <v>154245</v>
      </c>
      <c r="G33" s="172">
        <f>'APPENDIX 8'!D32</f>
        <v>0</v>
      </c>
      <c r="H33" s="172">
        <f>'APPENDIX 10'!D32</f>
        <v>0</v>
      </c>
      <c r="I33" s="172">
        <f>'APPENDIX 9'!D32</f>
        <v>0</v>
      </c>
      <c r="J33" s="173">
        <f t="shared" ref="J33:J35" si="3">SUM(C33:I33)</f>
        <v>161497</v>
      </c>
      <c r="K33" s="14">
        <f>IFERROR(J33/$J$36,0)*100</f>
        <v>5.134073331824343</v>
      </c>
      <c r="M33" s="16"/>
    </row>
    <row r="34" spans="2:16" ht="29.25" customHeight="1" x14ac:dyDescent="0.3">
      <c r="B34" s="6" t="s">
        <v>78</v>
      </c>
      <c r="C34" s="172">
        <f>'APPENDIX 5'!D33</f>
        <v>47050</v>
      </c>
      <c r="D34" s="172">
        <f>'APPENDIX 6'!D33</f>
        <v>0</v>
      </c>
      <c r="E34" s="172">
        <f>'APPENDIX 11'!D33</f>
        <v>0</v>
      </c>
      <c r="F34" s="172">
        <f>'APPENDIX 7'!D33</f>
        <v>1089987</v>
      </c>
      <c r="G34" s="172">
        <f>'APPENDIX 8'!D33</f>
        <v>0</v>
      </c>
      <c r="H34" s="172">
        <f>'APPENDIX 10'!D33</f>
        <v>0</v>
      </c>
      <c r="I34" s="172">
        <f>'APPENDIX 9'!D33</f>
        <v>0</v>
      </c>
      <c r="J34" s="173">
        <f t="shared" si="3"/>
        <v>1137037</v>
      </c>
      <c r="K34" s="14">
        <f t="shared" ref="K34" si="4">IFERROR(J34/$J$36,0)*100</f>
        <v>36.146995541697713</v>
      </c>
      <c r="M34" s="16"/>
    </row>
    <row r="35" spans="2:16" ht="29.25" customHeight="1" x14ac:dyDescent="0.3">
      <c r="B35" s="6" t="s">
        <v>48</v>
      </c>
      <c r="C35" s="172">
        <f>'APPENDIX 5'!D34</f>
        <v>184706</v>
      </c>
      <c r="D35" s="172">
        <f>'APPENDIX 6'!D34</f>
        <v>0</v>
      </c>
      <c r="E35" s="172">
        <f>'APPENDIX 11'!D34</f>
        <v>0</v>
      </c>
      <c r="F35" s="172">
        <f>'APPENDIX 7'!D34</f>
        <v>1662352</v>
      </c>
      <c r="G35" s="172">
        <f>'APPENDIX 8'!D34</f>
        <v>0</v>
      </c>
      <c r="H35" s="172">
        <f>'APPENDIX 10'!D34</f>
        <v>0</v>
      </c>
      <c r="I35" s="172">
        <f>'APPENDIX 9'!D34</f>
        <v>0</v>
      </c>
      <c r="J35" s="173">
        <f t="shared" si="3"/>
        <v>1847058</v>
      </c>
      <c r="K35" s="14">
        <f>IFERROR(J35/$J$36,0)*100</f>
        <v>58.718931126477933</v>
      </c>
      <c r="M35" s="16"/>
    </row>
    <row r="36" spans="2:16" s="8" customFormat="1" ht="29.25" customHeight="1" x14ac:dyDescent="0.3">
      <c r="B36" s="58" t="s">
        <v>45</v>
      </c>
      <c r="C36" s="175">
        <f>SUM(C33:C35)</f>
        <v>239008</v>
      </c>
      <c r="D36" s="167">
        <f t="shared" ref="D36:J36" si="5">SUM(D33:D35)</f>
        <v>0</v>
      </c>
      <c r="E36" s="167">
        <f t="shared" si="5"/>
        <v>0</v>
      </c>
      <c r="F36" s="167">
        <f t="shared" si="5"/>
        <v>2906584</v>
      </c>
      <c r="G36" s="167">
        <f t="shared" si="5"/>
        <v>0</v>
      </c>
      <c r="H36" s="167">
        <f t="shared" si="5"/>
        <v>0</v>
      </c>
      <c r="I36" s="167">
        <f t="shared" si="5"/>
        <v>0</v>
      </c>
      <c r="J36" s="167">
        <f t="shared" si="5"/>
        <v>3145592</v>
      </c>
      <c r="K36" s="176">
        <f>SUM(K33:K35)</f>
        <v>100</v>
      </c>
      <c r="L36" s="4"/>
      <c r="M36" s="16"/>
      <c r="N36" s="4"/>
      <c r="O36" s="4"/>
      <c r="P36" s="4"/>
    </row>
    <row r="37" spans="2:16" ht="18" customHeight="1" x14ac:dyDescent="0.3">
      <c r="B37" s="256" t="s">
        <v>50</v>
      </c>
      <c r="C37" s="256"/>
      <c r="D37" s="256"/>
      <c r="E37" s="256"/>
      <c r="F37" s="256"/>
      <c r="G37" s="256"/>
      <c r="H37" s="256"/>
      <c r="I37" s="256"/>
      <c r="J37" s="256"/>
      <c r="K37" s="256"/>
    </row>
    <row r="38" spans="2:16" s="17" customFormat="1" ht="18" customHeight="1" x14ac:dyDescent="0.3">
      <c r="L38" s="4"/>
      <c r="M38" s="4"/>
      <c r="N38" s="4"/>
      <c r="O38" s="4"/>
      <c r="P38" s="4"/>
    </row>
  </sheetData>
  <sheetProtection algorithmName="SHA-512" hashValue="JJ1cZ+jz8CX96wsV+3u6JsY1trNB5G+QGYvtDwLy5ljjLxmbkIY90Z/g/VWbQdAFytb76hU/WJsITpNOkUa+lA==" saltValue="l0xJmrcil04+SMFi4GlYZg==" spinCount="100000" sheet="1" objects="1" scenarios="1"/>
  <mergeCells count="4">
    <mergeCell ref="B4:K4"/>
    <mergeCell ref="B32:K32"/>
    <mergeCell ref="B37:K37"/>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K36"/>
  <sheetViews>
    <sheetView showGridLines="0" zoomScale="80" zoomScaleNormal="80" workbookViewId="0">
      <selection activeCell="E12" sqref="E12"/>
    </sheetView>
  </sheetViews>
  <sheetFormatPr defaultColWidth="9.453125" defaultRowHeight="14" x14ac:dyDescent="0.3"/>
  <cols>
    <col min="1" max="1" width="16.54296875" style="4" customWidth="1"/>
    <col min="2" max="2" width="56.54296875" style="4" customWidth="1"/>
    <col min="3" max="10" width="25.453125" style="4" customWidth="1"/>
    <col min="11" max="11" width="11.54296875" style="4" bestFit="1" customWidth="1"/>
    <col min="12" max="16384" width="9.453125" style="4"/>
  </cols>
  <sheetData>
    <row r="2" spans="2:10" ht="6.75" customHeight="1" x14ac:dyDescent="0.3"/>
    <row r="3" spans="2:10" ht="21" customHeight="1" x14ac:dyDescent="0.35">
      <c r="B3" s="260" t="s">
        <v>288</v>
      </c>
      <c r="C3" s="260"/>
      <c r="D3" s="260"/>
      <c r="E3" s="260"/>
      <c r="F3" s="260"/>
      <c r="G3" s="260"/>
      <c r="H3" s="260"/>
      <c r="I3" s="260"/>
      <c r="J3" s="260"/>
    </row>
    <row r="4" spans="2:10" ht="39" customHeight="1" x14ac:dyDescent="0.3">
      <c r="B4" s="60" t="s">
        <v>0</v>
      </c>
      <c r="C4" s="66" t="s">
        <v>79</v>
      </c>
      <c r="D4" s="66" t="s">
        <v>80</v>
      </c>
      <c r="E4" s="66" t="s">
        <v>154</v>
      </c>
      <c r="F4" s="66" t="s">
        <v>81</v>
      </c>
      <c r="G4" s="66" t="s">
        <v>82</v>
      </c>
      <c r="H4" s="66" t="s">
        <v>138</v>
      </c>
      <c r="I4" s="66" t="s">
        <v>155</v>
      </c>
      <c r="J4" s="66" t="s">
        <v>83</v>
      </c>
    </row>
    <row r="5" spans="2:10" ht="27.75" customHeight="1" x14ac:dyDescent="0.3">
      <c r="B5" s="257" t="s">
        <v>16</v>
      </c>
      <c r="C5" s="258"/>
      <c r="D5" s="258"/>
      <c r="E5" s="258"/>
      <c r="F5" s="258"/>
      <c r="G5" s="258"/>
      <c r="H5" s="258"/>
      <c r="I5" s="258"/>
      <c r="J5" s="259"/>
    </row>
    <row r="6" spans="2:10" ht="27.75" customHeight="1" x14ac:dyDescent="0.3">
      <c r="B6" s="128" t="s">
        <v>256</v>
      </c>
      <c r="C6" s="169">
        <f>IFERROR(('APPENDIX 3'!C7/'APPENDIX 3'!C$31)*100,0)</f>
        <v>3.9364860341216392</v>
      </c>
      <c r="D6" s="169">
        <f>IFERROR(('APPENDIX 3'!D7/'APPENDIX 3'!D$31)*100,0)</f>
        <v>0</v>
      </c>
      <c r="E6" s="169">
        <f>IFERROR(('APPENDIX 3'!E7/'APPENDIX 3'!E$31)*100,0)</f>
        <v>0</v>
      </c>
      <c r="F6" s="169">
        <f>IFERROR(('APPENDIX 3'!F7/'APPENDIX 3'!F$31)*100,0)</f>
        <v>10.244333632550177</v>
      </c>
      <c r="G6" s="169">
        <f>IFERROR(('APPENDIX 3'!G7/'APPENDIX 3'!G$31)*100,0)</f>
        <v>11.163323098375725</v>
      </c>
      <c r="H6" s="169">
        <f>IFERROR(('APPENDIX 3'!H7/'APPENDIX 3'!H$31)*100,0)</f>
        <v>0</v>
      </c>
      <c r="I6" s="169">
        <f>IFERROR(('APPENDIX 3'!I7/'APPENDIX 3'!I$31)*100,0)</f>
        <v>0</v>
      </c>
      <c r="J6" s="170">
        <f>IFERROR(('APPENDIX 3'!J7/'APPENDIX 3'!J$31)*100,0)</f>
        <v>3.2073900018621879</v>
      </c>
    </row>
    <row r="7" spans="2:10" ht="27.75" customHeight="1" x14ac:dyDescent="0.3">
      <c r="B7" s="13" t="s">
        <v>51</v>
      </c>
      <c r="C7" s="169">
        <f>IFERROR(('APPENDIX 3'!C8/'APPENDIX 3'!C$31)*100,0)</f>
        <v>0.67802512589646402</v>
      </c>
      <c r="D7" s="169">
        <f>IFERROR(('APPENDIX 3'!D8/'APPENDIX 3'!D$31)*100,0)</f>
        <v>1.3006007337684471</v>
      </c>
      <c r="E7" s="169">
        <f>IFERROR(('APPENDIX 3'!E8/'APPENDIX 3'!E$31)*100,0)</f>
        <v>1.3245293599976438</v>
      </c>
      <c r="F7" s="169">
        <f>IFERROR(('APPENDIX 3'!F8/'APPENDIX 3'!F$31)*100,0)</f>
        <v>7.1269351210509351</v>
      </c>
      <c r="G7" s="169">
        <f>IFERROR(('APPENDIX 3'!G8/'APPENDIX 3'!G$31)*100,0)</f>
        <v>2.1168192382289157</v>
      </c>
      <c r="H7" s="169">
        <f>IFERROR(('APPENDIX 3'!H8/'APPENDIX 3'!H$31)*100,0)</f>
        <v>0</v>
      </c>
      <c r="I7" s="169">
        <f>IFERROR(('APPENDIX 3'!I8/'APPENDIX 3'!I$31)*100,0)</f>
        <v>2.2276259026314843E-3</v>
      </c>
      <c r="J7" s="170">
        <f>IFERROR(('APPENDIX 3'!J8/'APPENDIX 3'!J$31)*100,0)</f>
        <v>1.7133369767552451</v>
      </c>
    </row>
    <row r="8" spans="2:10" ht="27.75" customHeight="1" x14ac:dyDescent="0.3">
      <c r="B8" s="13" t="s">
        <v>148</v>
      </c>
      <c r="C8" s="169">
        <f>IFERROR(('APPENDIX 3'!C9/'APPENDIX 3'!C$31)*100,0)</f>
        <v>29.49880193050544</v>
      </c>
      <c r="D8" s="169">
        <f>IFERROR(('APPENDIX 3'!D9/'APPENDIX 3'!D$31)*100,0)</f>
        <v>18.348610325621173</v>
      </c>
      <c r="E8" s="169">
        <f>IFERROR(('APPENDIX 3'!E9/'APPENDIX 3'!E$31)*100,0)</f>
        <v>24.277484854475773</v>
      </c>
      <c r="F8" s="169">
        <f>IFERROR(('APPENDIX 3'!F9/'APPENDIX 3'!F$31)*100,0)</f>
        <v>7.4232154353028061</v>
      </c>
      <c r="G8" s="169">
        <f>IFERROR(('APPENDIX 3'!G9/'APPENDIX 3'!G$31)*100,0)</f>
        <v>14.353153810804335</v>
      </c>
      <c r="H8" s="169">
        <f>IFERROR(('APPENDIX 3'!H9/'APPENDIX 3'!H$31)*100,0)</f>
        <v>0</v>
      </c>
      <c r="I8" s="169">
        <f>IFERROR(('APPENDIX 3'!I9/'APPENDIX 3'!I$31)*100,0)</f>
        <v>26.967892316563869</v>
      </c>
      <c r="J8" s="170">
        <f>IFERROR(('APPENDIX 3'!J9/'APPENDIX 3'!J$31)*100,0)</f>
        <v>22.842860899912154</v>
      </c>
    </row>
    <row r="9" spans="2:10" ht="27.75" customHeight="1" x14ac:dyDescent="0.3">
      <c r="B9" s="13" t="s">
        <v>52</v>
      </c>
      <c r="C9" s="169">
        <f>IFERROR(('APPENDIX 3'!C10/'APPENDIX 3'!C$31)*100,0)</f>
        <v>2.0523261674832743E-2</v>
      </c>
      <c r="D9" s="169">
        <f>IFERROR(('APPENDIX 3'!D10/'APPENDIX 3'!D$31)*100,0)</f>
        <v>1.5724218879761973</v>
      </c>
      <c r="E9" s="169">
        <f>IFERROR(('APPENDIX 3'!E10/'APPENDIX 3'!E$31)*100,0)</f>
        <v>0</v>
      </c>
      <c r="F9" s="169">
        <f>IFERROR(('APPENDIX 3'!F10/'APPENDIX 3'!F$31)*100,0)</f>
        <v>1.8382155960391273</v>
      </c>
      <c r="G9" s="169">
        <f>IFERROR(('APPENDIX 3'!G10/'APPENDIX 3'!G$31)*100,0)</f>
        <v>0.80805926454223831</v>
      </c>
      <c r="H9" s="169">
        <f>IFERROR(('APPENDIX 3'!H10/'APPENDIX 3'!H$31)*100,0)</f>
        <v>0</v>
      </c>
      <c r="I9" s="169">
        <f>IFERROR(('APPENDIX 3'!I10/'APPENDIX 3'!I$31)*100,0)</f>
        <v>0</v>
      </c>
      <c r="J9" s="170">
        <f>IFERROR(('APPENDIX 3'!J10/'APPENDIX 3'!J$31)*100,0)</f>
        <v>0.38618653197286829</v>
      </c>
    </row>
    <row r="10" spans="2:10" ht="27.75" customHeight="1" x14ac:dyDescent="0.3">
      <c r="B10" s="13" t="s">
        <v>53</v>
      </c>
      <c r="C10" s="169">
        <f>IFERROR(('APPENDIX 3'!C11/'APPENDIX 3'!C$31)*100,0)</f>
        <v>3.5224869715839229</v>
      </c>
      <c r="D10" s="169">
        <f>IFERROR(('APPENDIX 3'!D11/'APPENDIX 3'!D$31)*100,0)</f>
        <v>1.4757015212162712</v>
      </c>
      <c r="E10" s="169">
        <f>IFERROR(('APPENDIX 3'!E11/'APPENDIX 3'!E$31)*100,0)</f>
        <v>2.4094458255180347</v>
      </c>
      <c r="F10" s="169">
        <f>IFERROR(('APPENDIX 3'!F11/'APPENDIX 3'!F$31)*100,0)</f>
        <v>6.152337229746605</v>
      </c>
      <c r="G10" s="169">
        <f>IFERROR(('APPENDIX 3'!G11/'APPENDIX 3'!G$31)*100,0)</f>
        <v>31.672473094507886</v>
      </c>
      <c r="H10" s="169">
        <f>IFERROR(('APPENDIX 3'!H11/'APPENDIX 3'!H$31)*100,0)</f>
        <v>0</v>
      </c>
      <c r="I10" s="169">
        <f>IFERROR(('APPENDIX 3'!I11/'APPENDIX 3'!I$31)*100,0)</f>
        <v>0</v>
      </c>
      <c r="J10" s="170">
        <f>IFERROR(('APPENDIX 3'!J11/'APPENDIX 3'!J$31)*100,0)</f>
        <v>5.786501247164316</v>
      </c>
    </row>
    <row r="11" spans="2:10" ht="27.75" customHeight="1" x14ac:dyDescent="0.3">
      <c r="B11" s="13" t="s">
        <v>22</v>
      </c>
      <c r="C11" s="169">
        <f>IFERROR(('APPENDIX 3'!C12/'APPENDIX 3'!C$31)*100,0)</f>
        <v>0.82333144174848039</v>
      </c>
      <c r="D11" s="169">
        <f>IFERROR(('APPENDIX 3'!D12/'APPENDIX 3'!D$31)*100,0)</f>
        <v>0</v>
      </c>
      <c r="E11" s="169">
        <f>IFERROR(('APPENDIX 3'!E12/'APPENDIX 3'!E$31)*100,0)</f>
        <v>0</v>
      </c>
      <c r="F11" s="169">
        <f>IFERROR(('APPENDIX 3'!F12/'APPENDIX 3'!F$31)*100,0)</f>
        <v>0.33262114778921614</v>
      </c>
      <c r="G11" s="169">
        <f>IFERROR(('APPENDIX 3'!G12/'APPENDIX 3'!G$31)*100,0)</f>
        <v>0</v>
      </c>
      <c r="H11" s="169">
        <f>IFERROR(('APPENDIX 3'!H12/'APPENDIX 3'!H$31)*100,0)</f>
        <v>0</v>
      </c>
      <c r="I11" s="169">
        <f>IFERROR(('APPENDIX 3'!I12/'APPENDIX 3'!I$31)*100,0)</f>
        <v>0</v>
      </c>
      <c r="J11" s="170">
        <f>IFERROR(('APPENDIX 3'!J12/'APPENDIX 3'!J$31)*100,0)</f>
        <v>0.27003679015260773</v>
      </c>
    </row>
    <row r="12" spans="2:10" ht="27.75" customHeight="1" x14ac:dyDescent="0.3">
      <c r="B12" s="13" t="s">
        <v>55</v>
      </c>
      <c r="C12" s="169">
        <f>IFERROR(('APPENDIX 3'!C13/'APPENDIX 3'!C$31)*100,0)</f>
        <v>1.4681588645864778</v>
      </c>
      <c r="D12" s="169">
        <f>IFERROR(('APPENDIX 3'!D13/'APPENDIX 3'!D$31)*100,0)</f>
        <v>0</v>
      </c>
      <c r="E12" s="169">
        <f>IFERROR(('APPENDIX 3'!E13/'APPENDIX 3'!E$31)*100,0)</f>
        <v>7.295919970291334</v>
      </c>
      <c r="F12" s="169">
        <f>IFERROR(('APPENDIX 3'!F13/'APPENDIX 3'!F$31)*100,0)</f>
        <v>0.43586332302148012</v>
      </c>
      <c r="G12" s="169">
        <f>IFERROR(('APPENDIX 3'!G13/'APPENDIX 3'!G$31)*100,0)</f>
        <v>4.7773352024240878E-2</v>
      </c>
      <c r="H12" s="169">
        <f>IFERROR(('APPENDIX 3'!H13/'APPENDIX 3'!H$31)*100,0)</f>
        <v>0</v>
      </c>
      <c r="I12" s="169">
        <f>IFERROR(('APPENDIX 3'!I13/'APPENDIX 3'!I$31)*100,0)</f>
        <v>0</v>
      </c>
      <c r="J12" s="170">
        <f>IFERROR(('APPENDIX 3'!J13/'APPENDIX 3'!J$31)*100,0)</f>
        <v>3.3775633576629409</v>
      </c>
    </row>
    <row r="13" spans="2:10" ht="27.75" customHeight="1" x14ac:dyDescent="0.3">
      <c r="B13" s="128" t="s">
        <v>263</v>
      </c>
      <c r="C13" s="169">
        <f>IFERROR(('APPENDIX 3'!C14/'APPENDIX 3'!C$31)*100,0)</f>
        <v>0.25282940502864887</v>
      </c>
      <c r="D13" s="169">
        <f>IFERROR(('APPENDIX 3'!D14/'APPENDIX 3'!D$31)*100,0)</f>
        <v>0</v>
      </c>
      <c r="E13" s="169">
        <f>IFERROR(('APPENDIX 3'!E14/'APPENDIX 3'!E$31)*100,0)</f>
        <v>0</v>
      </c>
      <c r="F13" s="169">
        <f>IFERROR(('APPENDIX 3'!F14/'APPENDIX 3'!F$31)*100,0)</f>
        <v>9.5674688645503885</v>
      </c>
      <c r="G13" s="169">
        <f>IFERROR(('APPENDIX 3'!G14/'APPENDIX 3'!G$31)*100,0)</f>
        <v>0</v>
      </c>
      <c r="H13" s="169">
        <f>IFERROR(('APPENDIX 3'!H14/'APPENDIX 3'!H$31)*100,0)</f>
        <v>0</v>
      </c>
      <c r="I13" s="169">
        <f>IFERROR(('APPENDIX 3'!I14/'APPENDIX 3'!I$31)*100,0)</f>
        <v>0</v>
      </c>
      <c r="J13" s="170">
        <f>IFERROR(('APPENDIX 3'!J14/'APPENDIX 3'!J$31)*100,0)</f>
        <v>0.98252528466126943</v>
      </c>
    </row>
    <row r="14" spans="2:10" ht="27.75" customHeight="1" x14ac:dyDescent="0.3">
      <c r="B14" s="13" t="s">
        <v>56</v>
      </c>
      <c r="C14" s="169">
        <f>IFERROR(('APPENDIX 3'!C15/'APPENDIX 3'!C$31)*100,0)</f>
        <v>10.286015948626986</v>
      </c>
      <c r="D14" s="169">
        <f>IFERROR(('APPENDIX 3'!D15/'APPENDIX 3'!D$31)*100,0)</f>
        <v>15.54187960197077</v>
      </c>
      <c r="E14" s="169">
        <f>IFERROR(('APPENDIX 3'!E15/'APPENDIX 3'!E$31)*100,0)</f>
        <v>24.502954862682238</v>
      </c>
      <c r="F14" s="169">
        <f>IFERROR(('APPENDIX 3'!F15/'APPENDIX 3'!F$31)*100,0)</f>
        <v>3.3614704323477311</v>
      </c>
      <c r="G14" s="169">
        <f>IFERROR(('APPENDIX 3'!G15/'APPENDIX 3'!G$31)*100,0)</f>
        <v>1.916271103978201</v>
      </c>
      <c r="H14" s="169">
        <f>IFERROR(('APPENDIX 3'!H15/'APPENDIX 3'!H$31)*100,0)</f>
        <v>0</v>
      </c>
      <c r="I14" s="169">
        <f>IFERROR(('APPENDIX 3'!I15/'APPENDIX 3'!I$31)*100,0)</f>
        <v>0.4553976135038682</v>
      </c>
      <c r="J14" s="170">
        <f>IFERROR(('APPENDIX 3'!J15/'APPENDIX 3'!J$31)*100,0)</f>
        <v>14.513136844467066</v>
      </c>
    </row>
    <row r="15" spans="2:10" ht="27.75" customHeight="1" x14ac:dyDescent="0.3">
      <c r="B15" s="13" t="s">
        <v>57</v>
      </c>
      <c r="C15" s="169">
        <f>IFERROR(('APPENDIX 3'!C16/'APPENDIX 3'!C$31)*100,0)</f>
        <v>12.787872223369916</v>
      </c>
      <c r="D15" s="169">
        <f>IFERROR(('APPENDIX 3'!D16/'APPENDIX 3'!D$31)*100,0)</f>
        <v>10.766218574867986</v>
      </c>
      <c r="E15" s="169">
        <f>IFERROR(('APPENDIX 3'!E16/'APPENDIX 3'!E$31)*100,0)</f>
        <v>19.207458023554629</v>
      </c>
      <c r="F15" s="169">
        <f>IFERROR(('APPENDIX 3'!F16/'APPENDIX 3'!F$31)*100,0)</f>
        <v>7.2628191337219024</v>
      </c>
      <c r="G15" s="169">
        <f>IFERROR(('APPENDIX 3'!G16/'APPENDIX 3'!G$31)*100,0)</f>
        <v>1.3069110050413879</v>
      </c>
      <c r="H15" s="169">
        <f>IFERROR(('APPENDIX 3'!H16/'APPENDIX 3'!H$31)*100,0)</f>
        <v>0</v>
      </c>
      <c r="I15" s="169">
        <f>IFERROR(('APPENDIX 3'!I16/'APPENDIX 3'!I$31)*100,0)</f>
        <v>0</v>
      </c>
      <c r="J15" s="170">
        <f>IFERROR(('APPENDIX 3'!J16/'APPENDIX 3'!J$31)*100,0)</f>
        <v>13.037887840525919</v>
      </c>
    </row>
    <row r="16" spans="2:10" ht="27.75" customHeight="1" x14ac:dyDescent="0.3">
      <c r="B16" s="6" t="s">
        <v>58</v>
      </c>
      <c r="C16" s="169">
        <f>IFERROR(('APPENDIX 3'!C17/'APPENDIX 3'!C$31)*100,0)</f>
        <v>9.0363559317248008</v>
      </c>
      <c r="D16" s="169">
        <f>IFERROR(('APPENDIX 3'!D17/'APPENDIX 3'!D$31)*100,0)</f>
        <v>9.6157129346338728</v>
      </c>
      <c r="E16" s="169">
        <f>IFERROR(('APPENDIX 3'!E17/'APPENDIX 3'!E$31)*100,0)</f>
        <v>9.4765843904524178</v>
      </c>
      <c r="F16" s="169">
        <f>IFERROR(('APPENDIX 3'!F17/'APPENDIX 3'!F$31)*100,0)</f>
        <v>0.57806344880795468</v>
      </c>
      <c r="G16" s="169">
        <f>IFERROR(('APPENDIX 3'!G17/'APPENDIX 3'!G$31)*100,0)</f>
        <v>0</v>
      </c>
      <c r="H16" s="169">
        <f>IFERROR(('APPENDIX 3'!H17/'APPENDIX 3'!H$31)*100,0)</f>
        <v>0</v>
      </c>
      <c r="I16" s="169">
        <f>IFERROR(('APPENDIX 3'!I17/'APPENDIX 3'!I$31)*100,0)</f>
        <v>0</v>
      </c>
      <c r="J16" s="170">
        <f>IFERROR(('APPENDIX 3'!J17/'APPENDIX 3'!J$31)*100,0)</f>
        <v>7.2194113356225369</v>
      </c>
    </row>
    <row r="17" spans="1:11" ht="27.75" customHeight="1" x14ac:dyDescent="0.3">
      <c r="B17" s="13" t="s">
        <v>131</v>
      </c>
      <c r="C17" s="169">
        <f>IFERROR(('APPENDIX 3'!C18/'APPENDIX 3'!C$31)*100,0)</f>
        <v>0.13886088221348769</v>
      </c>
      <c r="D17" s="169">
        <f>IFERROR(('APPENDIX 3'!D18/'APPENDIX 3'!D$31)*100,0)</f>
        <v>2.6241964696883344</v>
      </c>
      <c r="E17" s="169">
        <f>IFERROR(('APPENDIX 3'!E18/'APPENDIX 3'!E$31)*100,0)</f>
        <v>1.1700073263740074</v>
      </c>
      <c r="F17" s="169">
        <f>IFERROR(('APPENDIX 3'!F18/'APPENDIX 3'!F$31)*100,0)</f>
        <v>0.23933226010928421</v>
      </c>
      <c r="G17" s="169">
        <f>IFERROR(('APPENDIX 3'!G18/'APPENDIX 3'!G$31)*100,0)</f>
        <v>3.7761836447629511</v>
      </c>
      <c r="H17" s="169">
        <f>IFERROR(('APPENDIX 3'!H18/'APPENDIX 3'!H$31)*100,0)</f>
        <v>0</v>
      </c>
      <c r="I17" s="169">
        <f>IFERROR(('APPENDIX 3'!I18/'APPENDIX 3'!I$31)*100,0)</f>
        <v>0</v>
      </c>
      <c r="J17" s="170">
        <f>IFERROR(('APPENDIX 3'!J18/'APPENDIX 3'!J$31)*100,0)</f>
        <v>1.1099063210732656</v>
      </c>
    </row>
    <row r="18" spans="1:11" ht="27.75" customHeight="1" x14ac:dyDescent="0.3">
      <c r="B18" s="13" t="s">
        <v>253</v>
      </c>
      <c r="C18" s="169">
        <f>IFERROR(('APPENDIX 3'!C19/'APPENDIX 3'!C$31)*100,0)</f>
        <v>0</v>
      </c>
      <c r="D18" s="169">
        <f>IFERROR(('APPENDIX 3'!D19/'APPENDIX 3'!D$31)*100,0)</f>
        <v>0</v>
      </c>
      <c r="E18" s="169">
        <f>IFERROR(('APPENDIX 3'!E19/'APPENDIX 3'!E$31)*100,0)</f>
        <v>0</v>
      </c>
      <c r="F18" s="169">
        <f>IFERROR(('APPENDIX 3'!F19/'APPENDIX 3'!F$31)*100,0)</f>
        <v>8.4479300871190863E-2</v>
      </c>
      <c r="G18" s="169">
        <f>IFERROR(('APPENDIX 3'!G19/'APPENDIX 3'!G$31)*100,0)</f>
        <v>7.831371660887557</v>
      </c>
      <c r="H18" s="169">
        <f>IFERROR(('APPENDIX 3'!H19/'APPENDIX 3'!H$31)*100,0)</f>
        <v>0</v>
      </c>
      <c r="I18" s="169">
        <f>IFERROR(('APPENDIX 3'!I19/'APPENDIX 3'!I$31)*100,0)</f>
        <v>0</v>
      </c>
      <c r="J18" s="170">
        <f>IFERROR(('APPENDIX 3'!J19/'APPENDIX 3'!J$31)*100,0)</f>
        <v>0.77536278775675493</v>
      </c>
    </row>
    <row r="19" spans="1:11" ht="27.75" customHeight="1" x14ac:dyDescent="0.3">
      <c r="B19" s="13" t="s">
        <v>136</v>
      </c>
      <c r="C19" s="169">
        <f>IFERROR(('APPENDIX 3'!C20/'APPENDIX 3'!C$31)*100,0)</f>
        <v>4.3950553040863278</v>
      </c>
      <c r="D19" s="169">
        <f>IFERROR(('APPENDIX 3'!D20/'APPENDIX 3'!D$31)*100,0)</f>
        <v>0</v>
      </c>
      <c r="E19" s="169">
        <f>IFERROR(('APPENDIX 3'!E20/'APPENDIX 3'!E$31)*100,0)</f>
        <v>4.4147905729366075</v>
      </c>
      <c r="F19" s="169">
        <f>IFERROR(('APPENDIX 3'!F20/'APPENDIX 3'!F$31)*100,0)</f>
        <v>3.8812360540634554</v>
      </c>
      <c r="G19" s="169">
        <f>IFERROR(('APPENDIX 3'!G20/'APPENDIX 3'!G$31)*100,0)</f>
        <v>5.7897404827587176</v>
      </c>
      <c r="H19" s="169">
        <f>IFERROR(('APPENDIX 3'!H20/'APPENDIX 3'!H$31)*100,0)</f>
        <v>0</v>
      </c>
      <c r="I19" s="169">
        <f>IFERROR(('APPENDIX 3'!I20/'APPENDIX 3'!I$31)*100,0)</f>
        <v>25.77459362281332</v>
      </c>
      <c r="J19" s="170">
        <f>IFERROR(('APPENDIX 3'!J20/'APPENDIX 3'!J$31)*100,0)</f>
        <v>4.9646190228145013</v>
      </c>
    </row>
    <row r="20" spans="1:11" ht="27.75" customHeight="1" x14ac:dyDescent="0.3">
      <c r="B20" s="13" t="s">
        <v>35</v>
      </c>
      <c r="C20" s="169">
        <f>IFERROR(('APPENDIX 3'!C21/'APPENDIX 3'!C$31)*100,0)</f>
        <v>5.2298809897683647</v>
      </c>
      <c r="D20" s="169">
        <f>IFERROR(('APPENDIX 3'!D21/'APPENDIX 3'!D$31)*100,0)</f>
        <v>21.665557130394337</v>
      </c>
      <c r="E20" s="169">
        <f>IFERROR(('APPENDIX 3'!E21/'APPENDIX 3'!E$31)*100,0)</f>
        <v>0.79910872037141545</v>
      </c>
      <c r="F20" s="169">
        <f>IFERROR(('APPENDIX 3'!F21/'APPENDIX 3'!F$31)*100,0)</f>
        <v>1.2388854955665627</v>
      </c>
      <c r="G20" s="169">
        <f>IFERROR(('APPENDIX 3'!G21/'APPENDIX 3'!G$31)*100,0)</f>
        <v>1.9967761982366237</v>
      </c>
      <c r="H20" s="169">
        <f>IFERROR(('APPENDIX 3'!H21/'APPENDIX 3'!H$31)*100,0)</f>
        <v>0</v>
      </c>
      <c r="I20" s="169">
        <f>IFERROR(('APPENDIX 3'!I21/'APPENDIX 3'!I$31)*100,0)</f>
        <v>5.9892760063932862E-2</v>
      </c>
      <c r="J20" s="170">
        <f>IFERROR(('APPENDIX 3'!J21/'APPENDIX 3'!J$31)*100,0)</f>
        <v>3.889579755881853</v>
      </c>
    </row>
    <row r="21" spans="1:11" ht="27.75" customHeight="1" x14ac:dyDescent="0.3">
      <c r="B21" s="13" t="s">
        <v>191</v>
      </c>
      <c r="C21" s="169">
        <f>IFERROR(('APPENDIX 3'!C22/'APPENDIX 3'!C$31)*100,0)</f>
        <v>0.20967272921810096</v>
      </c>
      <c r="D21" s="169">
        <f>IFERROR(('APPENDIX 3'!D22/'APPENDIX 3'!D$31)*100,0)</f>
        <v>0</v>
      </c>
      <c r="E21" s="169">
        <f>IFERROR(('APPENDIX 3'!E22/'APPENDIX 3'!E$31)*100,0)</f>
        <v>0</v>
      </c>
      <c r="F21" s="169">
        <f>IFERROR(('APPENDIX 3'!F22/'APPENDIX 3'!F$31)*100,0)</f>
        <v>2.206744825732978</v>
      </c>
      <c r="G21" s="169">
        <f>IFERROR(('APPENDIX 3'!G22/'APPENDIX 3'!G$31)*100,0)</f>
        <v>0.4772238045618154</v>
      </c>
      <c r="H21" s="169">
        <f>IFERROR(('APPENDIX 3'!H22/'APPENDIX 3'!H$31)*100,0)</f>
        <v>0</v>
      </c>
      <c r="I21" s="169">
        <f>IFERROR(('APPENDIX 3'!I22/'APPENDIX 3'!I$31)*100,0)</f>
        <v>0.3193352359283656</v>
      </c>
      <c r="J21" s="170">
        <f>IFERROR(('APPENDIX 3'!J22/'APPENDIX 3'!J$31)*100,0)</f>
        <v>0.32956392454512917</v>
      </c>
    </row>
    <row r="22" spans="1:11" ht="27.75" customHeight="1" x14ac:dyDescent="0.3">
      <c r="B22" s="13" t="s">
        <v>59</v>
      </c>
      <c r="C22" s="169">
        <f>IFERROR(('APPENDIX 3'!C23/'APPENDIX 3'!C$31)*100,0)</f>
        <v>3.6806097583121327</v>
      </c>
      <c r="D22" s="169">
        <f>IFERROR(('APPENDIX 3'!D23/'APPENDIX 3'!D$31)*100,0)</f>
        <v>0</v>
      </c>
      <c r="E22" s="169">
        <f>IFERROR(('APPENDIX 3'!E23/'APPENDIX 3'!E$31)*100,0)</f>
        <v>0</v>
      </c>
      <c r="F22" s="169">
        <f>IFERROR(('APPENDIX 3'!F23/'APPENDIX 3'!F$31)*100,0)</f>
        <v>3.5502222694814485</v>
      </c>
      <c r="G22" s="169">
        <f>IFERROR(('APPENDIX 3'!G23/'APPENDIX 3'!G$31)*100,0)</f>
        <v>0</v>
      </c>
      <c r="H22" s="169">
        <f>IFERROR(('APPENDIX 3'!H23/'APPENDIX 3'!H$31)*100,0)</f>
        <v>0</v>
      </c>
      <c r="I22" s="169">
        <f>IFERROR(('APPENDIX 3'!I23/'APPENDIX 3'!I$31)*100,0)</f>
        <v>19.701680389348507</v>
      </c>
      <c r="J22" s="170">
        <f>IFERROR(('APPENDIX 3'!J23/'APPENDIX 3'!J$31)*100,0)</f>
        <v>2.1654296345732953</v>
      </c>
    </row>
    <row r="23" spans="1:11" ht="27.75" customHeight="1" x14ac:dyDescent="0.3">
      <c r="B23" s="13" t="s">
        <v>60</v>
      </c>
      <c r="C23" s="169">
        <f>IFERROR(('APPENDIX 3'!C24/'APPENDIX 3'!C$31)*100,0)</f>
        <v>3.6128278738154531</v>
      </c>
      <c r="D23" s="169">
        <f>IFERROR(('APPENDIX 3'!D24/'APPENDIX 3'!D$31)*100,0)</f>
        <v>0.6631748871666806</v>
      </c>
      <c r="E23" s="169">
        <f>IFERROR(('APPENDIX 3'!E24/'APPENDIX 3'!E$31)*100,0)</f>
        <v>0.61586332794577781</v>
      </c>
      <c r="F23" s="169">
        <f>IFERROR(('APPENDIX 3'!F24/'APPENDIX 3'!F$31)*100,0)</f>
        <v>18.109027858489391</v>
      </c>
      <c r="G23" s="169">
        <f>IFERROR(('APPENDIX 3'!G24/'APPENDIX 3'!G$31)*100,0)</f>
        <v>8.558216226988586</v>
      </c>
      <c r="H23" s="169">
        <f>IFERROR(('APPENDIX 3'!H24/'APPENDIX 3'!H$31)*100,0)</f>
        <v>0</v>
      </c>
      <c r="I23" s="169">
        <f>IFERROR(('APPENDIX 3'!I24/'APPENDIX 3'!I$31)*100,0)</f>
        <v>3.3566778402356827</v>
      </c>
      <c r="J23" s="170">
        <f>IFERROR(('APPENDIX 3'!J24/'APPENDIX 3'!J$31)*100,0)</f>
        <v>4.0343585758597023</v>
      </c>
    </row>
    <row r="24" spans="1:11" ht="27.75" customHeight="1" x14ac:dyDescent="0.3">
      <c r="B24" s="13" t="s">
        <v>134</v>
      </c>
      <c r="C24" s="169">
        <f>IFERROR(('APPENDIX 3'!C25/'APPENDIX 3'!C$31)*100,0)</f>
        <v>1.0221727313316351</v>
      </c>
      <c r="D24" s="169">
        <f>IFERROR(('APPENDIX 3'!D25/'APPENDIX 3'!D$31)*100,0)</f>
        <v>0</v>
      </c>
      <c r="E24" s="169">
        <f>IFERROR(('APPENDIX 3'!E25/'APPENDIX 3'!E$31)*100,0)</f>
        <v>0.24154024070292676</v>
      </c>
      <c r="F24" s="169">
        <f>IFERROR(('APPENDIX 3'!F25/'APPENDIX 3'!F$31)*100,0)</f>
        <v>1.9929861263947999</v>
      </c>
      <c r="G24" s="169">
        <f>IFERROR(('APPENDIX 3'!G25/'APPENDIX 3'!G$31)*100,0)</f>
        <v>1.8342468571031076</v>
      </c>
      <c r="H24" s="169">
        <f>IFERROR(('APPENDIX 3'!H25/'APPENDIX 3'!H$31)*100,0)</f>
        <v>0</v>
      </c>
      <c r="I24" s="169">
        <f>IFERROR(('APPENDIX 3'!I25/'APPENDIX 3'!I$31)*100,0)</f>
        <v>0</v>
      </c>
      <c r="J24" s="170">
        <f>IFERROR(('APPENDIX 3'!J25/'APPENDIX 3'!J$31)*100,0)</f>
        <v>0.76136210602530119</v>
      </c>
    </row>
    <row r="25" spans="1:11" ht="27.75" customHeight="1" x14ac:dyDescent="0.3">
      <c r="B25" s="13" t="s">
        <v>135</v>
      </c>
      <c r="C25" s="169">
        <f>IFERROR(('APPENDIX 3'!C26/'APPENDIX 3'!C$31)*100,0)</f>
        <v>8.7858767766325507E-2</v>
      </c>
      <c r="D25" s="169">
        <f>IFERROR(('APPENDIX 3'!D26/'APPENDIX 3'!D$31)*100,0)</f>
        <v>0</v>
      </c>
      <c r="E25" s="169">
        <f>IFERROR(('APPENDIX 3'!E26/'APPENDIX 3'!E$31)*100,0)</f>
        <v>1.7626367905712651E-3</v>
      </c>
      <c r="F25" s="169">
        <f>IFERROR(('APPENDIX 3'!F26/'APPENDIX 3'!F$31)*100,0)</f>
        <v>2.1987904385793546E-2</v>
      </c>
      <c r="G25" s="169">
        <f>IFERROR(('APPENDIX 3'!G26/'APPENDIX 3'!G$31)*100,0)</f>
        <v>0</v>
      </c>
      <c r="H25" s="169">
        <f>IFERROR(('APPENDIX 3'!H26/'APPENDIX 3'!H$31)*100,0)</f>
        <v>0</v>
      </c>
      <c r="I25" s="169">
        <f>IFERROR(('APPENDIX 3'!I26/'APPENDIX 3'!I$31)*100,0)</f>
        <v>0</v>
      </c>
      <c r="J25" s="170">
        <f>IFERROR(('APPENDIX 3'!J26/'APPENDIX 3'!J$31)*100,0)</f>
        <v>2.823443069743823E-2</v>
      </c>
    </row>
    <row r="26" spans="1:11" ht="27.75" customHeight="1" x14ac:dyDescent="0.3">
      <c r="B26" s="13" t="s">
        <v>149</v>
      </c>
      <c r="C26" s="169">
        <f>IFERROR(('APPENDIX 3'!C27/'APPENDIX 3'!C$31)*100,0)</f>
        <v>7.6035387392035174</v>
      </c>
      <c r="D26" s="169">
        <f>IFERROR(('APPENDIX 3'!D27/'APPENDIX 3'!D$31)*100,0)</f>
        <v>16.140566120623713</v>
      </c>
      <c r="E26" s="169">
        <f>IFERROR(('APPENDIX 3'!E27/'APPENDIX 3'!E$31)*100,0)</f>
        <v>1.7126192059953054</v>
      </c>
      <c r="F26" s="169">
        <f>IFERROR(('APPENDIX 3'!F27/'APPENDIX 3'!F$31)*100,0)</f>
        <v>5.9629671759947307</v>
      </c>
      <c r="G26" s="169">
        <f>IFERROR(('APPENDIX 3'!G27/'APPENDIX 3'!G$31)*100,0)</f>
        <v>4.0747870837646767</v>
      </c>
      <c r="H26" s="169">
        <f>IFERROR(('APPENDIX 3'!H27/'APPENDIX 3'!H$31)*100,0)</f>
        <v>0</v>
      </c>
      <c r="I26" s="169">
        <f>IFERROR(('APPENDIX 3'!I27/'APPENDIX 3'!I$31)*100,0)</f>
        <v>16.564600898037003</v>
      </c>
      <c r="J26" s="170">
        <f>IFERROR(('APPENDIX 3'!J27/'APPENDIX 3'!J$31)*100,0)</f>
        <v>5.7879368629870971</v>
      </c>
    </row>
    <row r="27" spans="1:11" ht="27.75" customHeight="1" x14ac:dyDescent="0.3">
      <c r="B27" s="13" t="s">
        <v>61</v>
      </c>
      <c r="C27" s="169">
        <f>IFERROR(('APPENDIX 3'!C28/'APPENDIX 3'!C$31)*100,0)</f>
        <v>5.9368327889827592E-2</v>
      </c>
      <c r="D27" s="169">
        <f>IFERROR(('APPENDIX 3'!D28/'APPENDIX 3'!D$31)*100,0)</f>
        <v>0.28535981207221772</v>
      </c>
      <c r="E27" s="169">
        <f>IFERROR(('APPENDIX 3'!E28/'APPENDIX 3'!E$31)*100,0)</f>
        <v>1.0719929207393124</v>
      </c>
      <c r="F27" s="169">
        <f>IFERROR(('APPENDIX 3'!F28/'APPENDIX 3'!F$31)*100,0)</f>
        <v>2.5513593759144455</v>
      </c>
      <c r="G27" s="169">
        <f>IFERROR(('APPENDIX 3'!G28/'APPENDIX 3'!G$31)*100,0)</f>
        <v>0</v>
      </c>
      <c r="H27" s="169">
        <f>IFERROR(('APPENDIX 3'!H28/'APPENDIX 3'!H$31)*100,0)</f>
        <v>0</v>
      </c>
      <c r="I27" s="169">
        <f>IFERROR(('APPENDIX 3'!I28/'APPENDIX 3'!I$31)*100,0)</f>
        <v>5.9496597048294424</v>
      </c>
      <c r="J27" s="170">
        <f>IFERROR(('APPENDIX 3'!J28/'APPENDIX 3'!J$31)*100,0)</f>
        <v>0.93979759736276003</v>
      </c>
    </row>
    <row r="28" spans="1:11" ht="27.75" customHeight="1" x14ac:dyDescent="0.3">
      <c r="B28" s="6" t="s">
        <v>62</v>
      </c>
      <c r="C28" s="169">
        <f>IFERROR(('APPENDIX 3'!C29/'APPENDIX 3'!C$31)*100,0)</f>
        <v>8.8163116678952783E-2</v>
      </c>
      <c r="D28" s="169">
        <f>IFERROR(('APPENDIX 3'!D29/'APPENDIX 3'!D$31)*100,0)</f>
        <v>0</v>
      </c>
      <c r="E28" s="169">
        <f>IFERROR(('APPENDIX 3'!E29/'APPENDIX 3'!E$31)*100,0)</f>
        <v>0</v>
      </c>
      <c r="F28" s="169">
        <f>IFERROR(('APPENDIX 3'!F29/'APPENDIX 3'!F$31)*100,0)</f>
        <v>1.0783964614929353</v>
      </c>
      <c r="G28" s="169">
        <f>IFERROR(('APPENDIX 3'!G29/'APPENDIX 3'!G$31)*100,0)</f>
        <v>0</v>
      </c>
      <c r="H28" s="169">
        <f>IFERROR(('APPENDIX 3'!H29/'APPENDIX 3'!H$31)*100,0)</f>
        <v>0</v>
      </c>
      <c r="I28" s="169">
        <f>IFERROR(('APPENDIX 3'!I29/'APPENDIX 3'!I$31)*100,0)</f>
        <v>0</v>
      </c>
      <c r="J28" s="170">
        <f>IFERROR(('APPENDIX 3'!J29/'APPENDIX 3'!J$31)*100,0)</f>
        <v>0.12802344021809767</v>
      </c>
    </row>
    <row r="29" spans="1:11" ht="27.75" customHeight="1" x14ac:dyDescent="0.3">
      <c r="B29" s="13" t="s">
        <v>63</v>
      </c>
      <c r="C29" s="169">
        <f>IFERROR(('APPENDIX 3'!C30/'APPENDIX 3'!C$31)*100,0)</f>
        <v>1.5611036408482637</v>
      </c>
      <c r="D29" s="169">
        <f>IFERROR(('APPENDIX 3'!D30/'APPENDIX 3'!D$31)*100,0)</f>
        <v>0</v>
      </c>
      <c r="E29" s="169">
        <f>IFERROR(('APPENDIX 3'!E30/'APPENDIX 3'!E$31)*100,0)</f>
        <v>1.4779377611720075</v>
      </c>
      <c r="F29" s="169">
        <f>IFERROR(('APPENDIX 3'!F30/'APPENDIX 3'!F$31)*100,0)</f>
        <v>4.7590315265746597</v>
      </c>
      <c r="G29" s="169">
        <f>IFERROR(('APPENDIX 3'!G30/'APPENDIX 3'!G$31)*100,0)</f>
        <v>2.276670073433039</v>
      </c>
      <c r="H29" s="169">
        <f>IFERROR(('APPENDIX 3'!H30/'APPENDIX 3'!H$31)*100,0)</f>
        <v>0</v>
      </c>
      <c r="I29" s="169">
        <f>IFERROR(('APPENDIX 3'!I30/'APPENDIX 3'!I$31)*100,0)</f>
        <v>0.84804199277337899</v>
      </c>
      <c r="J29" s="170">
        <f>IFERROR(('APPENDIX 3'!J30/'APPENDIX 3'!J$31)*100,0)</f>
        <v>1.7489884294456908</v>
      </c>
    </row>
    <row r="30" spans="1:11" s="8" customFormat="1" ht="27.75" customHeight="1" x14ac:dyDescent="0.3">
      <c r="B30" s="63" t="s">
        <v>45</v>
      </c>
      <c r="C30" s="171">
        <f t="shared" ref="C30:J30" si="0">SUM(C6:C29)</f>
        <v>99.999999999999972</v>
      </c>
      <c r="D30" s="171">
        <f t="shared" si="0"/>
        <v>100</v>
      </c>
      <c r="E30" s="171">
        <f t="shared" si="0"/>
        <v>100.00000000000001</v>
      </c>
      <c r="F30" s="171">
        <f t="shared" si="0"/>
        <v>99.999999999999986</v>
      </c>
      <c r="G30" s="171">
        <f t="shared" si="0"/>
        <v>100</v>
      </c>
      <c r="H30" s="171">
        <f t="shared" si="0"/>
        <v>0</v>
      </c>
      <c r="I30" s="171">
        <f t="shared" si="0"/>
        <v>99.999999999999986</v>
      </c>
      <c r="J30" s="171">
        <f t="shared" si="0"/>
        <v>100</v>
      </c>
    </row>
    <row r="31" spans="1:11" s="8" customFormat="1" ht="27.75" customHeight="1" x14ac:dyDescent="0.3">
      <c r="B31" s="257" t="s">
        <v>46</v>
      </c>
      <c r="C31" s="258"/>
      <c r="D31" s="258"/>
      <c r="E31" s="258"/>
      <c r="F31" s="258"/>
      <c r="G31" s="258"/>
      <c r="H31" s="258"/>
      <c r="I31" s="258"/>
      <c r="J31" s="259"/>
      <c r="K31" s="18"/>
    </row>
    <row r="32" spans="1:11" ht="27.75" customHeight="1" x14ac:dyDescent="0.3">
      <c r="A32" s="8"/>
      <c r="B32" s="6" t="s">
        <v>47</v>
      </c>
      <c r="C32" s="169">
        <f>IFERROR(('APPENDIX 3'!C33/'APPENDIX 3'!C$36)*100,0)</f>
        <v>3.034208059981256</v>
      </c>
      <c r="D32" s="169">
        <f>IFERROR(('APPENDIX 3'!D33/'APPENDIX 3'!D$36)*100,0)</f>
        <v>0</v>
      </c>
      <c r="E32" s="169">
        <f>IFERROR(('APPENDIX 3'!E33/'APPENDIX 3'!E$36)*100,0)</f>
        <v>0</v>
      </c>
      <c r="F32" s="169">
        <f>IFERROR(('APPENDIX 3'!F33/'APPENDIX 3'!F$36)*100,0)</f>
        <v>5.3067449624714094</v>
      </c>
      <c r="G32" s="169">
        <f>IFERROR(('APPENDIX 3'!G33/'APPENDIX 3'!G$36)*100,0)</f>
        <v>0</v>
      </c>
      <c r="H32" s="169">
        <f>IFERROR(('APPENDIX 3'!H33/'APPENDIX 3'!H$36)*100,0)</f>
        <v>0</v>
      </c>
      <c r="I32" s="169">
        <f>IFERROR(('APPENDIX 3'!I33/'APPENDIX 3'!I$36)*100,0)</f>
        <v>0</v>
      </c>
      <c r="J32" s="170">
        <f>IFERROR(('APPENDIX 3'!J33/'APPENDIX 3'!J$36)*100,0)</f>
        <v>5.134073331824343</v>
      </c>
    </row>
    <row r="33" spans="1:10" ht="27.75" customHeight="1" x14ac:dyDescent="0.3">
      <c r="A33" s="8"/>
      <c r="B33" s="6" t="s">
        <v>78</v>
      </c>
      <c r="C33" s="169">
        <f>IFERROR(('APPENDIX 3'!C34/'APPENDIX 3'!C$36)*100,0)</f>
        <v>19.68553353862632</v>
      </c>
      <c r="D33" s="169">
        <f>IFERROR(('APPENDIX 3'!D34/'APPENDIX 3'!D$36)*100,0)</f>
        <v>0</v>
      </c>
      <c r="E33" s="169">
        <f>IFERROR(('APPENDIX 3'!E34/'APPENDIX 3'!E$36)*100,0)</f>
        <v>0</v>
      </c>
      <c r="F33" s="169">
        <f>IFERROR(('APPENDIX 3'!F34/'APPENDIX 3'!F$36)*100,0)</f>
        <v>37.500619283667703</v>
      </c>
      <c r="G33" s="169">
        <f>IFERROR(('APPENDIX 3'!G34/'APPENDIX 3'!G$36)*100,0)</f>
        <v>0</v>
      </c>
      <c r="H33" s="169">
        <f>IFERROR(('APPENDIX 3'!H34/'APPENDIX 3'!H$36)*100,0)</f>
        <v>0</v>
      </c>
      <c r="I33" s="169">
        <f>IFERROR(('APPENDIX 3'!I34/'APPENDIX 3'!I$36)*100,0)</f>
        <v>0</v>
      </c>
      <c r="J33" s="170">
        <f>IFERROR(('APPENDIX 3'!J34/'APPENDIX 3'!J$36)*100,0)</f>
        <v>36.146995541697713</v>
      </c>
    </row>
    <row r="34" spans="1:10" ht="27.75" customHeight="1" x14ac:dyDescent="0.3">
      <c r="A34" s="8"/>
      <c r="B34" s="6" t="s">
        <v>48</v>
      </c>
      <c r="C34" s="169">
        <f>IFERROR(('APPENDIX 3'!C35/'APPENDIX 3'!C$36)*100,0)</f>
        <v>77.280258401392416</v>
      </c>
      <c r="D34" s="169">
        <f>IFERROR(('APPENDIX 3'!D35/'APPENDIX 3'!D$36)*100,0)</f>
        <v>0</v>
      </c>
      <c r="E34" s="169">
        <f>IFERROR(('APPENDIX 3'!E35/'APPENDIX 3'!E$36)*100,0)</f>
        <v>0</v>
      </c>
      <c r="F34" s="169">
        <f>IFERROR(('APPENDIX 3'!F35/'APPENDIX 3'!F$36)*100,0)</f>
        <v>57.192635753860884</v>
      </c>
      <c r="G34" s="169">
        <f>IFERROR(('APPENDIX 3'!G35/'APPENDIX 3'!G$36)*100,0)</f>
        <v>0</v>
      </c>
      <c r="H34" s="169">
        <f>IFERROR(('APPENDIX 3'!H35/'APPENDIX 3'!H$36)*100,0)</f>
        <v>0</v>
      </c>
      <c r="I34" s="169">
        <f>IFERROR(('APPENDIX 3'!I35/'APPENDIX 3'!I$36)*100,0)</f>
        <v>0</v>
      </c>
      <c r="J34" s="170">
        <f>IFERROR(('APPENDIX 3'!J35/'APPENDIX 3'!J$36)*100,0)</f>
        <v>58.718931126477933</v>
      </c>
    </row>
    <row r="35" spans="1:10" s="8" customFormat="1" ht="27.75" customHeight="1" x14ac:dyDescent="0.3">
      <c r="B35" s="63" t="s">
        <v>45</v>
      </c>
      <c r="C35" s="171">
        <f>SUM(C32:C34)</f>
        <v>100</v>
      </c>
      <c r="D35" s="171">
        <f t="shared" ref="D35:J35" si="1">SUM(D32:D34)</f>
        <v>0</v>
      </c>
      <c r="E35" s="171">
        <f t="shared" si="1"/>
        <v>0</v>
      </c>
      <c r="F35" s="171">
        <f t="shared" si="1"/>
        <v>100</v>
      </c>
      <c r="G35" s="171">
        <f t="shared" si="1"/>
        <v>0</v>
      </c>
      <c r="H35" s="171">
        <f t="shared" si="1"/>
        <v>0</v>
      </c>
      <c r="I35" s="171">
        <f t="shared" si="1"/>
        <v>0</v>
      </c>
      <c r="J35" s="171">
        <f t="shared" si="1"/>
        <v>100</v>
      </c>
    </row>
    <row r="36" spans="1:10" x14ac:dyDescent="0.3">
      <c r="B36" s="261" t="s">
        <v>190</v>
      </c>
      <c r="C36" s="261"/>
      <c r="D36" s="261"/>
      <c r="E36" s="261"/>
      <c r="F36" s="261"/>
      <c r="G36" s="261"/>
      <c r="H36" s="261"/>
      <c r="I36" s="261"/>
      <c r="J36" s="261"/>
    </row>
  </sheetData>
  <sheetProtection algorithmName="SHA-512" hashValue="IOrFe28Mr8KO5zBQ2eHtBanE2JkCqyqrAAz1jtHBJX4q4b0Cie99GLPbfQ1A+lXehaVuJLUI8Hll3TdrYAtnEA==" saltValue="ML4otuFVaJs5S2JETrRvig==" spinCount="100000" sheet="1" objects="1" scenarios="1"/>
  <sortState xmlns:xlrd2="http://schemas.microsoft.com/office/spreadsheetml/2017/richdata2" ref="B5:J29">
    <sortCondition descending="1" ref="J6:J29"/>
  </sortState>
  <mergeCells count="4">
    <mergeCell ref="B3:J3"/>
    <mergeCell ref="B31:J31"/>
    <mergeCell ref="B5:J5"/>
    <mergeCell ref="B36:J36"/>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Q39"/>
  <sheetViews>
    <sheetView showGridLines="0" topLeftCell="F17" zoomScale="80" zoomScaleNormal="80" workbookViewId="0">
      <selection activeCell="H17" sqref="H17"/>
    </sheetView>
  </sheetViews>
  <sheetFormatPr defaultColWidth="14.453125" defaultRowHeight="21.75" customHeight="1" x14ac:dyDescent="0.3"/>
  <cols>
    <col min="1" max="1" width="15.54296875" style="4" customWidth="1"/>
    <col min="2" max="2" width="43.54296875" style="4" customWidth="1"/>
    <col min="3" max="16" width="17.54296875" style="4" customWidth="1"/>
    <col min="17" max="17" width="17.54296875" style="8" customWidth="1"/>
    <col min="18" max="16384" width="14.453125" style="4"/>
  </cols>
  <sheetData>
    <row r="1" spans="2:17" ht="18.75" customHeight="1" x14ac:dyDescent="0.3"/>
    <row r="2" spans="2:17" ht="15.75" customHeight="1" x14ac:dyDescent="0.3"/>
    <row r="3" spans="2:17" ht="18.75" customHeight="1" x14ac:dyDescent="0.3">
      <c r="B3" s="265" t="s">
        <v>289</v>
      </c>
      <c r="C3" s="265"/>
      <c r="D3" s="265"/>
      <c r="E3" s="265"/>
      <c r="F3" s="265"/>
      <c r="G3" s="265"/>
      <c r="H3" s="265"/>
      <c r="I3" s="265"/>
      <c r="J3" s="265"/>
      <c r="K3" s="265"/>
      <c r="L3" s="265"/>
      <c r="M3" s="265"/>
      <c r="N3" s="265"/>
      <c r="O3" s="265"/>
      <c r="P3" s="265"/>
      <c r="Q3" s="265"/>
    </row>
    <row r="4" spans="2:17" s="15" customFormat="1" ht="36.75" customHeight="1" x14ac:dyDescent="0.3">
      <c r="B4" s="64" t="s">
        <v>0</v>
      </c>
      <c r="C4" s="66" t="s">
        <v>65</v>
      </c>
      <c r="D4" s="66" t="s">
        <v>66</v>
      </c>
      <c r="E4" s="66" t="s">
        <v>67</v>
      </c>
      <c r="F4" s="66" t="s">
        <v>68</v>
      </c>
      <c r="G4" s="66" t="s">
        <v>69</v>
      </c>
      <c r="H4" s="66" t="s">
        <v>86</v>
      </c>
      <c r="I4" s="158" t="s">
        <v>70</v>
      </c>
      <c r="J4" s="66" t="s">
        <v>71</v>
      </c>
      <c r="K4" s="66" t="s">
        <v>72</v>
      </c>
      <c r="L4" s="66" t="s">
        <v>73</v>
      </c>
      <c r="M4" s="66" t="s">
        <v>74</v>
      </c>
      <c r="N4" s="66" t="s">
        <v>2</v>
      </c>
      <c r="O4" s="66" t="s">
        <v>75</v>
      </c>
      <c r="P4" s="66" t="s">
        <v>76</v>
      </c>
      <c r="Q4" s="66" t="s">
        <v>77</v>
      </c>
    </row>
    <row r="5" spans="2:17" ht="30.75" customHeight="1" x14ac:dyDescent="0.3">
      <c r="B5" s="262" t="s">
        <v>16</v>
      </c>
      <c r="C5" s="263"/>
      <c r="D5" s="263"/>
      <c r="E5" s="263"/>
      <c r="F5" s="263"/>
      <c r="G5" s="263"/>
      <c r="H5" s="263"/>
      <c r="I5" s="263"/>
      <c r="J5" s="263"/>
      <c r="K5" s="263"/>
      <c r="L5" s="263"/>
      <c r="M5" s="263"/>
      <c r="N5" s="263"/>
      <c r="O5" s="263"/>
      <c r="P5" s="263"/>
      <c r="Q5" s="264"/>
    </row>
    <row r="6" spans="2:17" ht="30.75" customHeight="1" x14ac:dyDescent="0.3">
      <c r="B6" s="9" t="s">
        <v>256</v>
      </c>
      <c r="C6" s="165">
        <v>-289396</v>
      </c>
      <c r="D6" s="165">
        <v>1164071</v>
      </c>
      <c r="E6" s="165">
        <v>1164071</v>
      </c>
      <c r="F6" s="165">
        <v>0</v>
      </c>
      <c r="G6" s="165">
        <v>140084</v>
      </c>
      <c r="H6" s="165">
        <v>965597</v>
      </c>
      <c r="I6" s="165">
        <v>0</v>
      </c>
      <c r="J6" s="165">
        <v>0</v>
      </c>
      <c r="K6" s="165">
        <v>0</v>
      </c>
      <c r="L6" s="165">
        <v>244438</v>
      </c>
      <c r="M6" s="165">
        <v>255576</v>
      </c>
      <c r="N6" s="165">
        <v>286807</v>
      </c>
      <c r="O6" s="165">
        <v>0</v>
      </c>
      <c r="P6" s="165">
        <v>0</v>
      </c>
      <c r="Q6" s="166">
        <v>-304128</v>
      </c>
    </row>
    <row r="7" spans="2:17" ht="30.75" customHeight="1" x14ac:dyDescent="0.3">
      <c r="B7" s="6" t="s">
        <v>51</v>
      </c>
      <c r="C7" s="165">
        <v>324181</v>
      </c>
      <c r="D7" s="165">
        <v>200501</v>
      </c>
      <c r="E7" s="165">
        <v>199657</v>
      </c>
      <c r="F7" s="165">
        <v>0</v>
      </c>
      <c r="G7" s="165">
        <v>36164</v>
      </c>
      <c r="H7" s="165">
        <v>35527</v>
      </c>
      <c r="I7" s="165">
        <v>0</v>
      </c>
      <c r="J7" s="165">
        <v>0</v>
      </c>
      <c r="K7" s="165">
        <v>0</v>
      </c>
      <c r="L7" s="165">
        <v>70222</v>
      </c>
      <c r="M7" s="165">
        <v>108512</v>
      </c>
      <c r="N7" s="165">
        <v>34995</v>
      </c>
      <c r="O7" s="165">
        <v>4290</v>
      </c>
      <c r="P7" s="165">
        <v>0</v>
      </c>
      <c r="Q7" s="166">
        <v>340282</v>
      </c>
    </row>
    <row r="8" spans="2:17" ht="30.75" customHeight="1" x14ac:dyDescent="0.3">
      <c r="B8" s="6" t="s">
        <v>148</v>
      </c>
      <c r="C8" s="165">
        <v>26833960</v>
      </c>
      <c r="D8" s="165">
        <v>8723186</v>
      </c>
      <c r="E8" s="165">
        <v>8711679</v>
      </c>
      <c r="F8" s="165">
        <v>11375</v>
      </c>
      <c r="G8" s="165">
        <v>3573703</v>
      </c>
      <c r="H8" s="165">
        <v>583055</v>
      </c>
      <c r="I8" s="165">
        <v>1143397</v>
      </c>
      <c r="J8" s="165">
        <v>1908057</v>
      </c>
      <c r="K8" s="165">
        <v>0</v>
      </c>
      <c r="L8" s="165">
        <v>1159556</v>
      </c>
      <c r="M8" s="165">
        <v>1563170</v>
      </c>
      <c r="N8" s="165">
        <v>126737</v>
      </c>
      <c r="O8" s="165">
        <v>88998</v>
      </c>
      <c r="P8" s="165">
        <v>-1583459</v>
      </c>
      <c r="Q8" s="166">
        <v>30820979</v>
      </c>
    </row>
    <row r="9" spans="2:17" ht="30.75" customHeight="1" x14ac:dyDescent="0.3">
      <c r="B9" s="6" t="s">
        <v>52</v>
      </c>
      <c r="C9" s="165">
        <v>473453</v>
      </c>
      <c r="D9" s="165">
        <v>6069</v>
      </c>
      <c r="E9" s="165">
        <v>6069</v>
      </c>
      <c r="F9" s="165">
        <v>0</v>
      </c>
      <c r="G9" s="165">
        <v>185175</v>
      </c>
      <c r="H9" s="165">
        <v>8587</v>
      </c>
      <c r="I9" s="165">
        <v>0</v>
      </c>
      <c r="J9" s="165">
        <v>0</v>
      </c>
      <c r="K9" s="165">
        <v>0</v>
      </c>
      <c r="L9" s="165">
        <v>0</v>
      </c>
      <c r="M9" s="165">
        <v>174101</v>
      </c>
      <c r="N9" s="165">
        <v>118606</v>
      </c>
      <c r="O9" s="165">
        <v>0</v>
      </c>
      <c r="P9" s="165">
        <v>0</v>
      </c>
      <c r="Q9" s="166">
        <v>415438</v>
      </c>
    </row>
    <row r="10" spans="2:17" ht="30.75" customHeight="1" x14ac:dyDescent="0.3">
      <c r="B10" s="6" t="s">
        <v>53</v>
      </c>
      <c r="C10" s="165">
        <v>1076088</v>
      </c>
      <c r="D10" s="165">
        <v>1041646</v>
      </c>
      <c r="E10" s="165">
        <v>1026903</v>
      </c>
      <c r="F10" s="165">
        <v>0</v>
      </c>
      <c r="G10" s="165">
        <v>471603</v>
      </c>
      <c r="H10" s="165">
        <v>988241</v>
      </c>
      <c r="I10" s="165">
        <v>0</v>
      </c>
      <c r="J10" s="165">
        <v>0</v>
      </c>
      <c r="K10" s="165">
        <v>0</v>
      </c>
      <c r="L10" s="165">
        <v>91150</v>
      </c>
      <c r="M10" s="165">
        <v>187451</v>
      </c>
      <c r="N10" s="165">
        <v>143651</v>
      </c>
      <c r="O10" s="165">
        <v>0</v>
      </c>
      <c r="P10" s="165">
        <v>0</v>
      </c>
      <c r="Q10" s="166">
        <v>979800</v>
      </c>
    </row>
    <row r="11" spans="2:17" ht="30.75" customHeight="1" x14ac:dyDescent="0.3">
      <c r="B11" s="6" t="s">
        <v>22</v>
      </c>
      <c r="C11" s="165">
        <v>580682</v>
      </c>
      <c r="D11" s="165">
        <v>243470</v>
      </c>
      <c r="E11" s="165">
        <v>242349</v>
      </c>
      <c r="F11" s="165">
        <v>0</v>
      </c>
      <c r="G11" s="165">
        <v>192466</v>
      </c>
      <c r="H11" s="165">
        <v>279013</v>
      </c>
      <c r="I11" s="165">
        <v>0</v>
      </c>
      <c r="J11" s="165">
        <v>0</v>
      </c>
      <c r="K11" s="165">
        <v>0</v>
      </c>
      <c r="L11" s="165">
        <v>48140</v>
      </c>
      <c r="M11" s="165">
        <v>83829</v>
      </c>
      <c r="N11" s="165">
        <v>28995</v>
      </c>
      <c r="O11" s="165">
        <v>0</v>
      </c>
      <c r="P11" s="165">
        <v>0</v>
      </c>
      <c r="Q11" s="166">
        <v>441044</v>
      </c>
    </row>
    <row r="12" spans="2:17" ht="30.75" customHeight="1" x14ac:dyDescent="0.3">
      <c r="B12" s="6" t="s">
        <v>55</v>
      </c>
      <c r="C12" s="165">
        <v>318623</v>
      </c>
      <c r="D12" s="165">
        <v>434154</v>
      </c>
      <c r="E12" s="165">
        <v>434154</v>
      </c>
      <c r="F12" s="165">
        <v>0</v>
      </c>
      <c r="G12" s="165">
        <v>22393</v>
      </c>
      <c r="H12" s="165">
        <v>22393</v>
      </c>
      <c r="I12" s="165">
        <v>0</v>
      </c>
      <c r="J12" s="165">
        <v>0</v>
      </c>
      <c r="K12" s="165">
        <v>0</v>
      </c>
      <c r="L12" s="165">
        <v>8543</v>
      </c>
      <c r="M12" s="165">
        <v>201</v>
      </c>
      <c r="N12" s="165">
        <v>85946</v>
      </c>
      <c r="O12" s="165">
        <v>0</v>
      </c>
      <c r="P12" s="165">
        <v>0</v>
      </c>
      <c r="Q12" s="166">
        <v>807586</v>
      </c>
    </row>
    <row r="13" spans="2:17" ht="30.75" customHeight="1" x14ac:dyDescent="0.3">
      <c r="B13" s="6" t="s">
        <v>263</v>
      </c>
      <c r="C13" s="165">
        <v>583479</v>
      </c>
      <c r="D13" s="165">
        <v>74765</v>
      </c>
      <c r="E13" s="165">
        <v>74765</v>
      </c>
      <c r="F13" s="165">
        <v>0</v>
      </c>
      <c r="G13" s="165">
        <v>21764</v>
      </c>
      <c r="H13" s="165">
        <v>16626</v>
      </c>
      <c r="I13" s="165">
        <v>5138</v>
      </c>
      <c r="J13" s="165">
        <v>0</v>
      </c>
      <c r="K13" s="165">
        <v>0</v>
      </c>
      <c r="L13" s="165">
        <v>8727</v>
      </c>
      <c r="M13" s="165">
        <v>31512</v>
      </c>
      <c r="N13" s="165">
        <v>54874</v>
      </c>
      <c r="O13" s="165">
        <v>0</v>
      </c>
      <c r="P13" s="165">
        <v>0</v>
      </c>
      <c r="Q13" s="166">
        <v>651116</v>
      </c>
    </row>
    <row r="14" spans="2:17" ht="30.75" customHeight="1" x14ac:dyDescent="0.3">
      <c r="B14" s="6" t="s">
        <v>56</v>
      </c>
      <c r="C14" s="165">
        <v>10560360</v>
      </c>
      <c r="D14" s="165">
        <v>3041711</v>
      </c>
      <c r="E14" s="165">
        <v>2991026</v>
      </c>
      <c r="F14" s="165">
        <v>0</v>
      </c>
      <c r="G14" s="165">
        <v>1444540</v>
      </c>
      <c r="H14" s="165">
        <v>1285397</v>
      </c>
      <c r="I14" s="165">
        <v>186178</v>
      </c>
      <c r="J14" s="165">
        <v>0</v>
      </c>
      <c r="K14" s="165">
        <v>0</v>
      </c>
      <c r="L14" s="165">
        <v>638822</v>
      </c>
      <c r="M14" s="165">
        <v>693137</v>
      </c>
      <c r="N14" s="165">
        <v>917405</v>
      </c>
      <c r="O14" s="165">
        <v>0</v>
      </c>
      <c r="P14" s="165">
        <v>115816</v>
      </c>
      <c r="Q14" s="166">
        <v>11549441</v>
      </c>
    </row>
    <row r="15" spans="2:17" ht="30.75" customHeight="1" x14ac:dyDescent="0.3">
      <c r="B15" s="6" t="s">
        <v>57</v>
      </c>
      <c r="C15" s="165">
        <v>9733087</v>
      </c>
      <c r="D15" s="165">
        <v>3781543</v>
      </c>
      <c r="E15" s="165">
        <v>3777815</v>
      </c>
      <c r="F15" s="165">
        <v>0</v>
      </c>
      <c r="G15" s="165">
        <v>2341663</v>
      </c>
      <c r="H15" s="165">
        <v>1826467</v>
      </c>
      <c r="I15" s="165">
        <v>640466</v>
      </c>
      <c r="J15" s="165">
        <v>0</v>
      </c>
      <c r="K15" s="165">
        <v>0</v>
      </c>
      <c r="L15" s="165">
        <v>661555</v>
      </c>
      <c r="M15" s="165">
        <v>428545</v>
      </c>
      <c r="N15" s="165">
        <v>1208642</v>
      </c>
      <c r="O15" s="165">
        <v>8772</v>
      </c>
      <c r="P15" s="165">
        <v>235553</v>
      </c>
      <c r="Q15" s="166">
        <v>10918186</v>
      </c>
    </row>
    <row r="16" spans="2:17" ht="30.75" customHeight="1" x14ac:dyDescent="0.3">
      <c r="B16" s="6" t="s">
        <v>58</v>
      </c>
      <c r="C16" s="165">
        <v>9699573</v>
      </c>
      <c r="D16" s="165">
        <v>2672170</v>
      </c>
      <c r="E16" s="165">
        <v>2665633</v>
      </c>
      <c r="F16" s="165">
        <v>0</v>
      </c>
      <c r="G16" s="165">
        <v>898125</v>
      </c>
      <c r="H16" s="165">
        <v>927158</v>
      </c>
      <c r="I16" s="165">
        <v>0</v>
      </c>
      <c r="J16" s="165">
        <v>0</v>
      </c>
      <c r="K16" s="165">
        <v>0</v>
      </c>
      <c r="L16" s="165">
        <v>130800</v>
      </c>
      <c r="M16" s="165">
        <v>297938</v>
      </c>
      <c r="N16" s="165">
        <v>1369628</v>
      </c>
      <c r="O16" s="165">
        <v>0</v>
      </c>
      <c r="P16" s="165">
        <v>85714</v>
      </c>
      <c r="Q16" s="166">
        <v>12293226</v>
      </c>
    </row>
    <row r="17" spans="2:17" ht="30.75" customHeight="1" x14ac:dyDescent="0.3">
      <c r="B17" s="6" t="s">
        <v>131</v>
      </c>
      <c r="C17" s="165">
        <v>-25442</v>
      </c>
      <c r="D17" s="165">
        <v>41063</v>
      </c>
      <c r="E17" s="165">
        <v>41051</v>
      </c>
      <c r="F17" s="165">
        <v>0</v>
      </c>
      <c r="G17" s="165">
        <v>2861</v>
      </c>
      <c r="H17" s="165">
        <v>381</v>
      </c>
      <c r="I17" s="165">
        <v>2480</v>
      </c>
      <c r="J17" s="165">
        <v>0</v>
      </c>
      <c r="K17" s="165">
        <v>0</v>
      </c>
      <c r="L17" s="165">
        <v>6152</v>
      </c>
      <c r="M17" s="165">
        <v>28870</v>
      </c>
      <c r="N17" s="165">
        <v>2990</v>
      </c>
      <c r="O17" s="165">
        <v>0</v>
      </c>
      <c r="P17" s="165">
        <v>0</v>
      </c>
      <c r="Q17" s="166">
        <v>-19285</v>
      </c>
    </row>
    <row r="18" spans="2:17" ht="30.75" customHeight="1" x14ac:dyDescent="0.3">
      <c r="B18" s="6" t="s">
        <v>253</v>
      </c>
      <c r="C18" s="165">
        <v>0</v>
      </c>
      <c r="D18" s="165">
        <v>0</v>
      </c>
      <c r="E18" s="165">
        <v>0</v>
      </c>
      <c r="F18" s="165">
        <v>0</v>
      </c>
      <c r="G18" s="165">
        <v>0</v>
      </c>
      <c r="H18" s="165">
        <v>0</v>
      </c>
      <c r="I18" s="165">
        <v>0</v>
      </c>
      <c r="J18" s="165">
        <v>0</v>
      </c>
      <c r="K18" s="165">
        <v>0</v>
      </c>
      <c r="L18" s="165">
        <v>0</v>
      </c>
      <c r="M18" s="165">
        <v>0</v>
      </c>
      <c r="N18" s="165">
        <v>0</v>
      </c>
      <c r="O18" s="165">
        <v>0</v>
      </c>
      <c r="P18" s="165">
        <v>0</v>
      </c>
      <c r="Q18" s="166">
        <v>0</v>
      </c>
    </row>
    <row r="19" spans="2:17" ht="30.75" customHeight="1" x14ac:dyDescent="0.3">
      <c r="B19" s="6" t="s">
        <v>136</v>
      </c>
      <c r="C19" s="165">
        <v>9065766</v>
      </c>
      <c r="D19" s="165">
        <v>1299676</v>
      </c>
      <c r="E19" s="165">
        <v>1295082</v>
      </c>
      <c r="F19" s="165">
        <v>0</v>
      </c>
      <c r="G19" s="165">
        <v>746619</v>
      </c>
      <c r="H19" s="165">
        <v>751532</v>
      </c>
      <c r="I19" s="165">
        <v>0</v>
      </c>
      <c r="J19" s="165">
        <v>0</v>
      </c>
      <c r="K19" s="165">
        <v>0</v>
      </c>
      <c r="L19" s="165">
        <v>112906</v>
      </c>
      <c r="M19" s="165">
        <v>177571</v>
      </c>
      <c r="N19" s="165">
        <v>431571</v>
      </c>
      <c r="O19" s="165">
        <v>0</v>
      </c>
      <c r="P19" s="165">
        <v>0</v>
      </c>
      <c r="Q19" s="166">
        <v>9750410</v>
      </c>
    </row>
    <row r="20" spans="2:17" ht="30.75" customHeight="1" x14ac:dyDescent="0.3">
      <c r="B20" s="6" t="s">
        <v>35</v>
      </c>
      <c r="C20" s="165">
        <v>3949661</v>
      </c>
      <c r="D20" s="165">
        <v>1546545</v>
      </c>
      <c r="E20" s="165">
        <v>1546545</v>
      </c>
      <c r="F20" s="165">
        <v>0</v>
      </c>
      <c r="G20" s="165">
        <v>672771</v>
      </c>
      <c r="H20" s="165">
        <v>634235</v>
      </c>
      <c r="I20" s="165">
        <v>38497</v>
      </c>
      <c r="J20" s="165">
        <v>0</v>
      </c>
      <c r="K20" s="165">
        <v>0</v>
      </c>
      <c r="L20" s="165">
        <v>219216</v>
      </c>
      <c r="M20" s="165">
        <v>510077</v>
      </c>
      <c r="N20" s="165">
        <v>194778</v>
      </c>
      <c r="O20" s="165">
        <v>0</v>
      </c>
      <c r="P20" s="165">
        <v>0</v>
      </c>
      <c r="Q20" s="166">
        <v>4288959</v>
      </c>
    </row>
    <row r="21" spans="2:17" ht="30.75" customHeight="1" x14ac:dyDescent="0.3">
      <c r="B21" s="152" t="s">
        <v>191</v>
      </c>
      <c r="C21" s="165">
        <v>938537</v>
      </c>
      <c r="D21" s="165">
        <v>62003</v>
      </c>
      <c r="E21" s="165">
        <v>61227</v>
      </c>
      <c r="F21" s="165">
        <v>0</v>
      </c>
      <c r="G21" s="165">
        <v>86755</v>
      </c>
      <c r="H21" s="165">
        <v>86755</v>
      </c>
      <c r="I21" s="165">
        <v>13324</v>
      </c>
      <c r="J21" s="165">
        <v>0</v>
      </c>
      <c r="K21" s="165">
        <v>0</v>
      </c>
      <c r="L21" s="165">
        <v>-2778</v>
      </c>
      <c r="M21" s="165">
        <v>69534</v>
      </c>
      <c r="N21" s="165">
        <v>35729</v>
      </c>
      <c r="O21" s="165">
        <v>0</v>
      </c>
      <c r="P21" s="165">
        <v>0</v>
      </c>
      <c r="Q21" s="166">
        <v>868657</v>
      </c>
    </row>
    <row r="22" spans="2:17" ht="30.75" customHeight="1" x14ac:dyDescent="0.3">
      <c r="B22" s="6" t="s">
        <v>59</v>
      </c>
      <c r="C22" s="165">
        <v>4742115</v>
      </c>
      <c r="D22" s="165">
        <v>1088405</v>
      </c>
      <c r="E22" s="165">
        <v>999270</v>
      </c>
      <c r="F22" s="165">
        <v>430927</v>
      </c>
      <c r="G22" s="165">
        <v>771382</v>
      </c>
      <c r="H22" s="165">
        <v>556956</v>
      </c>
      <c r="I22" s="165">
        <v>198275</v>
      </c>
      <c r="J22" s="165">
        <v>0</v>
      </c>
      <c r="K22" s="165">
        <v>0</v>
      </c>
      <c r="L22" s="165">
        <v>250160</v>
      </c>
      <c r="M22" s="165">
        <v>790667</v>
      </c>
      <c r="N22" s="165">
        <v>-69592</v>
      </c>
      <c r="O22" s="165">
        <v>24549</v>
      </c>
      <c r="P22" s="165">
        <v>-436943</v>
      </c>
      <c r="Q22" s="166">
        <v>4719056</v>
      </c>
    </row>
    <row r="23" spans="2:17" ht="30.75" customHeight="1" x14ac:dyDescent="0.3">
      <c r="B23" s="6" t="s">
        <v>60</v>
      </c>
      <c r="C23" s="165">
        <v>143198</v>
      </c>
      <c r="D23" s="165">
        <v>1068361</v>
      </c>
      <c r="E23" s="165">
        <v>1058342</v>
      </c>
      <c r="F23" s="165">
        <v>0</v>
      </c>
      <c r="G23" s="165">
        <v>376024</v>
      </c>
      <c r="H23" s="165">
        <v>264581</v>
      </c>
      <c r="I23" s="165">
        <v>50214</v>
      </c>
      <c r="J23" s="165">
        <v>30599</v>
      </c>
      <c r="K23" s="165">
        <v>0</v>
      </c>
      <c r="L23" s="165">
        <v>0</v>
      </c>
      <c r="M23" s="165">
        <v>340668</v>
      </c>
      <c r="N23" s="165">
        <v>81354</v>
      </c>
      <c r="O23" s="165">
        <v>0</v>
      </c>
      <c r="P23" s="165">
        <v>0</v>
      </c>
      <c r="Q23" s="166">
        <v>596833</v>
      </c>
    </row>
    <row r="24" spans="2:17" ht="30.75" customHeight="1" x14ac:dyDescent="0.3">
      <c r="B24" s="6" t="s">
        <v>134</v>
      </c>
      <c r="C24" s="165">
        <v>373837</v>
      </c>
      <c r="D24" s="165">
        <v>302270</v>
      </c>
      <c r="E24" s="165">
        <v>300680</v>
      </c>
      <c r="F24" s="165">
        <v>6420</v>
      </c>
      <c r="G24" s="165">
        <v>97105</v>
      </c>
      <c r="H24" s="165">
        <v>90886</v>
      </c>
      <c r="I24" s="165">
        <v>3879</v>
      </c>
      <c r="J24" s="165">
        <v>224</v>
      </c>
      <c r="K24" s="165">
        <v>0</v>
      </c>
      <c r="L24" s="165">
        <v>65898</v>
      </c>
      <c r="M24" s="165">
        <v>164323</v>
      </c>
      <c r="N24" s="165">
        <v>53651</v>
      </c>
      <c r="O24" s="165">
        <v>1817</v>
      </c>
      <c r="P24" s="165">
        <v>0</v>
      </c>
      <c r="Q24" s="166">
        <v>407561</v>
      </c>
    </row>
    <row r="25" spans="2:17" ht="30.75" customHeight="1" x14ac:dyDescent="0.3">
      <c r="B25" s="6" t="s">
        <v>135</v>
      </c>
      <c r="C25" s="165">
        <v>221518</v>
      </c>
      <c r="D25" s="165">
        <v>25981</v>
      </c>
      <c r="E25" s="165">
        <v>24682</v>
      </c>
      <c r="F25" s="165">
        <v>0</v>
      </c>
      <c r="G25" s="165">
        <v>33398</v>
      </c>
      <c r="H25" s="165">
        <v>32889</v>
      </c>
      <c r="I25" s="165">
        <v>0</v>
      </c>
      <c r="J25" s="165">
        <v>0</v>
      </c>
      <c r="K25" s="165">
        <v>0</v>
      </c>
      <c r="L25" s="165">
        <v>1904</v>
      </c>
      <c r="M25" s="165">
        <v>19101</v>
      </c>
      <c r="N25" s="165">
        <v>43461</v>
      </c>
      <c r="O25" s="165">
        <v>0</v>
      </c>
      <c r="P25" s="165">
        <v>0</v>
      </c>
      <c r="Q25" s="166">
        <v>235767</v>
      </c>
    </row>
    <row r="26" spans="2:17" ht="30.75" customHeight="1" x14ac:dyDescent="0.3">
      <c r="B26" s="6" t="s">
        <v>149</v>
      </c>
      <c r="C26" s="165">
        <v>6671922</v>
      </c>
      <c r="D26" s="165">
        <v>2248467</v>
      </c>
      <c r="E26" s="165">
        <v>2209949</v>
      </c>
      <c r="F26" s="165">
        <v>0</v>
      </c>
      <c r="G26" s="165">
        <v>410077</v>
      </c>
      <c r="H26" s="165">
        <v>409897</v>
      </c>
      <c r="I26" s="165">
        <v>0</v>
      </c>
      <c r="J26" s="165">
        <v>0</v>
      </c>
      <c r="K26" s="165">
        <v>0</v>
      </c>
      <c r="L26" s="165">
        <v>432387</v>
      </c>
      <c r="M26" s="165">
        <v>575475</v>
      </c>
      <c r="N26" s="165">
        <v>454851</v>
      </c>
      <c r="O26" s="165">
        <v>0</v>
      </c>
      <c r="P26" s="165">
        <v>649621</v>
      </c>
      <c r="Q26" s="166">
        <v>7269344</v>
      </c>
    </row>
    <row r="27" spans="2:17" ht="30.75" customHeight="1" x14ac:dyDescent="0.3">
      <c r="B27" s="6" t="s">
        <v>61</v>
      </c>
      <c r="C27" s="165">
        <v>105801</v>
      </c>
      <c r="D27" s="165">
        <v>17556</v>
      </c>
      <c r="E27" s="165">
        <v>17556</v>
      </c>
      <c r="F27" s="165">
        <v>0</v>
      </c>
      <c r="G27" s="165">
        <v>2484</v>
      </c>
      <c r="H27" s="165">
        <v>2484</v>
      </c>
      <c r="I27" s="165">
        <v>0</v>
      </c>
      <c r="J27" s="165">
        <v>0</v>
      </c>
      <c r="K27" s="165">
        <v>0</v>
      </c>
      <c r="L27" s="165">
        <v>4737</v>
      </c>
      <c r="M27" s="165">
        <v>2648</v>
      </c>
      <c r="N27" s="165">
        <v>1853</v>
      </c>
      <c r="O27" s="165">
        <v>0</v>
      </c>
      <c r="P27" s="165">
        <v>0</v>
      </c>
      <c r="Q27" s="166">
        <v>115342</v>
      </c>
    </row>
    <row r="28" spans="2:17" ht="30.75" customHeight="1" x14ac:dyDescent="0.3">
      <c r="B28" s="6" t="s">
        <v>62</v>
      </c>
      <c r="C28" s="165">
        <v>63203</v>
      </c>
      <c r="D28" s="165">
        <v>26071</v>
      </c>
      <c r="E28" s="165">
        <v>25986</v>
      </c>
      <c r="F28" s="165">
        <v>0</v>
      </c>
      <c r="G28" s="165">
        <v>0</v>
      </c>
      <c r="H28" s="165">
        <v>0</v>
      </c>
      <c r="I28" s="165">
        <v>0</v>
      </c>
      <c r="J28" s="165">
        <v>0</v>
      </c>
      <c r="K28" s="165">
        <v>0</v>
      </c>
      <c r="L28" s="165">
        <v>6562</v>
      </c>
      <c r="M28" s="165">
        <v>8313</v>
      </c>
      <c r="N28" s="165">
        <v>3196</v>
      </c>
      <c r="O28" s="165">
        <v>0</v>
      </c>
      <c r="P28" s="165">
        <v>0</v>
      </c>
      <c r="Q28" s="166">
        <v>77510</v>
      </c>
    </row>
    <row r="29" spans="2:17" ht="30.75" customHeight="1" x14ac:dyDescent="0.3">
      <c r="B29" s="6" t="s">
        <v>63</v>
      </c>
      <c r="C29" s="165">
        <v>1622968</v>
      </c>
      <c r="D29" s="165">
        <v>461639</v>
      </c>
      <c r="E29" s="165">
        <v>461639</v>
      </c>
      <c r="F29" s="165">
        <v>0</v>
      </c>
      <c r="G29" s="165">
        <v>249630</v>
      </c>
      <c r="H29" s="165">
        <v>71237</v>
      </c>
      <c r="I29" s="165">
        <v>201583</v>
      </c>
      <c r="J29" s="165">
        <v>0</v>
      </c>
      <c r="K29" s="165">
        <v>0</v>
      </c>
      <c r="L29" s="165">
        <v>20819</v>
      </c>
      <c r="M29" s="165">
        <v>932766</v>
      </c>
      <c r="N29" s="165">
        <v>379297</v>
      </c>
      <c r="O29" s="165">
        <v>0</v>
      </c>
      <c r="P29" s="165">
        <v>0</v>
      </c>
      <c r="Q29" s="166">
        <v>1237499</v>
      </c>
    </row>
    <row r="30" spans="2:17" ht="30.75" customHeight="1" x14ac:dyDescent="0.3">
      <c r="B30" s="58" t="s">
        <v>45</v>
      </c>
      <c r="C30" s="168">
        <f t="shared" ref="C30:Q30" si="0">SUM(C6:C29)</f>
        <v>87767174</v>
      </c>
      <c r="D30" s="168">
        <f t="shared" si="0"/>
        <v>29571323</v>
      </c>
      <c r="E30" s="168">
        <f t="shared" si="0"/>
        <v>29336130</v>
      </c>
      <c r="F30" s="168">
        <f t="shared" si="0"/>
        <v>448722</v>
      </c>
      <c r="G30" s="168">
        <f t="shared" si="0"/>
        <v>12776786</v>
      </c>
      <c r="H30" s="168">
        <f t="shared" si="0"/>
        <v>9839894</v>
      </c>
      <c r="I30" s="168">
        <f t="shared" si="0"/>
        <v>2483431</v>
      </c>
      <c r="J30" s="168">
        <f t="shared" si="0"/>
        <v>1938880</v>
      </c>
      <c r="K30" s="168">
        <f t="shared" si="0"/>
        <v>0</v>
      </c>
      <c r="L30" s="168">
        <f t="shared" si="0"/>
        <v>4179916</v>
      </c>
      <c r="M30" s="168">
        <f t="shared" si="0"/>
        <v>7443985</v>
      </c>
      <c r="N30" s="168">
        <f t="shared" si="0"/>
        <v>5989425</v>
      </c>
      <c r="O30" s="168">
        <f t="shared" si="0"/>
        <v>128426</v>
      </c>
      <c r="P30" s="168">
        <f t="shared" si="0"/>
        <v>-933698</v>
      </c>
      <c r="Q30" s="168">
        <f t="shared" si="0"/>
        <v>98460623</v>
      </c>
    </row>
    <row r="31" spans="2:17" ht="30.75" customHeight="1" x14ac:dyDescent="0.3">
      <c r="B31" s="262" t="s">
        <v>46</v>
      </c>
      <c r="C31" s="263"/>
      <c r="D31" s="263"/>
      <c r="E31" s="263"/>
      <c r="F31" s="263"/>
      <c r="G31" s="263"/>
      <c r="H31" s="263"/>
      <c r="I31" s="263"/>
      <c r="J31" s="263"/>
      <c r="K31" s="263"/>
      <c r="L31" s="263"/>
      <c r="M31" s="263"/>
      <c r="N31" s="263"/>
      <c r="O31" s="263"/>
      <c r="P31" s="263"/>
      <c r="Q31" s="264"/>
    </row>
    <row r="32" spans="2:17" ht="30.75" customHeight="1" x14ac:dyDescent="0.3">
      <c r="B32" s="6" t="s">
        <v>47</v>
      </c>
      <c r="C32" s="165">
        <v>0</v>
      </c>
      <c r="D32" s="165">
        <v>7252</v>
      </c>
      <c r="E32" s="165">
        <v>6009</v>
      </c>
      <c r="F32" s="165">
        <v>0</v>
      </c>
      <c r="G32" s="165">
        <v>160</v>
      </c>
      <c r="H32" s="165">
        <v>160</v>
      </c>
      <c r="I32" s="165">
        <v>0</v>
      </c>
      <c r="J32" s="165">
        <v>0</v>
      </c>
      <c r="K32" s="165">
        <v>0</v>
      </c>
      <c r="L32" s="165">
        <v>1752</v>
      </c>
      <c r="M32" s="165">
        <v>487</v>
      </c>
      <c r="N32" s="165">
        <v>3325</v>
      </c>
      <c r="O32" s="165">
        <v>0</v>
      </c>
      <c r="P32" s="165">
        <v>0</v>
      </c>
      <c r="Q32" s="166">
        <v>6936</v>
      </c>
    </row>
    <row r="33" spans="2:17" ht="30.75" customHeight="1" x14ac:dyDescent="0.3">
      <c r="B33" s="6" t="s">
        <v>78</v>
      </c>
      <c r="C33" s="165">
        <v>0</v>
      </c>
      <c r="D33" s="165">
        <v>47050</v>
      </c>
      <c r="E33" s="165">
        <v>47050</v>
      </c>
      <c r="F33" s="165">
        <v>7929</v>
      </c>
      <c r="G33" s="165">
        <v>280</v>
      </c>
      <c r="H33" s="165">
        <v>2414</v>
      </c>
      <c r="I33" s="165">
        <v>0</v>
      </c>
      <c r="J33" s="165">
        <v>0</v>
      </c>
      <c r="K33" s="165">
        <v>0</v>
      </c>
      <c r="L33" s="165">
        <v>4771</v>
      </c>
      <c r="M33" s="165">
        <v>19357</v>
      </c>
      <c r="N33" s="165">
        <v>0</v>
      </c>
      <c r="O33" s="165">
        <v>0</v>
      </c>
      <c r="P33" s="165">
        <v>0</v>
      </c>
      <c r="Q33" s="166">
        <v>28437</v>
      </c>
    </row>
    <row r="34" spans="2:17" ht="30.75" customHeight="1" x14ac:dyDescent="0.3">
      <c r="B34" s="6" t="s">
        <v>48</v>
      </c>
      <c r="C34" s="165">
        <v>1464116</v>
      </c>
      <c r="D34" s="165">
        <v>184706</v>
      </c>
      <c r="E34" s="165">
        <v>124998</v>
      </c>
      <c r="F34" s="165">
        <v>0</v>
      </c>
      <c r="G34" s="165">
        <v>130096</v>
      </c>
      <c r="H34" s="165">
        <v>130096</v>
      </c>
      <c r="I34" s="165">
        <v>0</v>
      </c>
      <c r="J34" s="165">
        <v>0</v>
      </c>
      <c r="K34" s="165">
        <v>0</v>
      </c>
      <c r="L34" s="165">
        <v>50107</v>
      </c>
      <c r="M34" s="165">
        <v>16716</v>
      </c>
      <c r="N34" s="165">
        <v>99064</v>
      </c>
      <c r="O34" s="165">
        <v>0</v>
      </c>
      <c r="P34" s="165">
        <v>0</v>
      </c>
      <c r="Q34" s="166">
        <v>1491259</v>
      </c>
    </row>
    <row r="35" spans="2:17" ht="30.75" customHeight="1" x14ac:dyDescent="0.3">
      <c r="B35" s="58" t="s">
        <v>45</v>
      </c>
      <c r="C35" s="168">
        <f>SUM(C32:C34)</f>
        <v>1464116</v>
      </c>
      <c r="D35" s="168">
        <f t="shared" ref="D35:Q35" si="1">SUM(D32:D34)</f>
        <v>239008</v>
      </c>
      <c r="E35" s="168">
        <f t="shared" si="1"/>
        <v>178057</v>
      </c>
      <c r="F35" s="168">
        <f t="shared" si="1"/>
        <v>7929</v>
      </c>
      <c r="G35" s="168">
        <f t="shared" si="1"/>
        <v>130536</v>
      </c>
      <c r="H35" s="168">
        <f t="shared" si="1"/>
        <v>132670</v>
      </c>
      <c r="I35" s="168">
        <f t="shared" si="1"/>
        <v>0</v>
      </c>
      <c r="J35" s="168">
        <f t="shared" si="1"/>
        <v>0</v>
      </c>
      <c r="K35" s="168">
        <f t="shared" si="1"/>
        <v>0</v>
      </c>
      <c r="L35" s="168">
        <f t="shared" si="1"/>
        <v>56630</v>
      </c>
      <c r="M35" s="168">
        <f t="shared" si="1"/>
        <v>36560</v>
      </c>
      <c r="N35" s="168">
        <f t="shared" si="1"/>
        <v>102389</v>
      </c>
      <c r="O35" s="168">
        <f t="shared" si="1"/>
        <v>0</v>
      </c>
      <c r="P35" s="168">
        <f t="shared" si="1"/>
        <v>0</v>
      </c>
      <c r="Q35" s="168">
        <f t="shared" si="1"/>
        <v>1526632</v>
      </c>
    </row>
    <row r="36" spans="2:17" ht="21.75" customHeight="1" x14ac:dyDescent="0.3">
      <c r="B36" s="261" t="s">
        <v>50</v>
      </c>
      <c r="C36" s="261"/>
      <c r="D36" s="261"/>
      <c r="E36" s="261"/>
      <c r="F36" s="261"/>
      <c r="G36" s="261"/>
      <c r="H36" s="261"/>
      <c r="I36" s="261"/>
      <c r="J36" s="261"/>
      <c r="K36" s="261"/>
      <c r="L36" s="261"/>
      <c r="M36" s="261"/>
      <c r="N36" s="261"/>
      <c r="O36" s="261"/>
      <c r="P36" s="261"/>
      <c r="Q36" s="261"/>
    </row>
    <row r="37" spans="2:17" ht="21.75" customHeight="1" x14ac:dyDescent="0.3">
      <c r="C37" s="16"/>
      <c r="D37" s="16"/>
      <c r="E37" s="16"/>
      <c r="F37" s="16"/>
      <c r="G37" s="16"/>
      <c r="H37" s="16"/>
      <c r="I37" s="16"/>
      <c r="J37" s="16"/>
      <c r="K37" s="16"/>
      <c r="L37" s="16"/>
      <c r="M37" s="16"/>
      <c r="N37" s="16"/>
      <c r="O37" s="16"/>
      <c r="P37" s="16"/>
      <c r="Q37" s="16"/>
    </row>
    <row r="38" spans="2:17" ht="21.75" customHeight="1" x14ac:dyDescent="0.35">
      <c r="D38" s="102"/>
      <c r="Q38" s="181"/>
    </row>
    <row r="39" spans="2:17" ht="21.75" customHeight="1" x14ac:dyDescent="0.3">
      <c r="Q39" s="18"/>
    </row>
  </sheetData>
  <sheetProtection algorithmName="SHA-512" hashValue="Vnl09EJsJQd+dqt41z5E5DOdaUU1U5fP03sesgTJUHrJ4/C7HMtvNmD13MzzjOQBVFtS+OFlktEljCiZYsrqlg==" saltValue="zyI1D2KW8xsyAhS70ioCyg==" spinCount="100000" sheet="1" objects="1" scenarios="1"/>
  <mergeCells count="4">
    <mergeCell ref="B31:Q31"/>
    <mergeCell ref="B3:Q3"/>
    <mergeCell ref="B36:Q36"/>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R42"/>
  <sheetViews>
    <sheetView showGridLines="0" topLeftCell="G22" zoomScale="80" zoomScaleNormal="80" workbookViewId="0">
      <selection activeCell="P33" sqref="P33"/>
    </sheetView>
  </sheetViews>
  <sheetFormatPr defaultColWidth="14.453125" defaultRowHeight="21.75" customHeight="1" x14ac:dyDescent="0.3"/>
  <cols>
    <col min="1" max="1" width="16.453125" style="4" customWidth="1"/>
    <col min="2" max="2" width="46" style="4" customWidth="1"/>
    <col min="3" max="16" width="17.54296875" style="4" customWidth="1"/>
    <col min="17" max="17" width="17.54296875" style="8" customWidth="1"/>
    <col min="18" max="16384" width="14.453125" style="4"/>
  </cols>
  <sheetData>
    <row r="1" spans="2:17" ht="18.75" customHeight="1" x14ac:dyDescent="0.3"/>
    <row r="2" spans="2:17" ht="15.75" customHeight="1" x14ac:dyDescent="0.3"/>
    <row r="3" spans="2:17" ht="18.75" customHeight="1" x14ac:dyDescent="0.3">
      <c r="B3" s="265" t="s">
        <v>290</v>
      </c>
      <c r="C3" s="265"/>
      <c r="D3" s="265"/>
      <c r="E3" s="265"/>
      <c r="F3" s="265"/>
      <c r="G3" s="265"/>
      <c r="H3" s="265"/>
      <c r="I3" s="265"/>
      <c r="J3" s="265"/>
      <c r="K3" s="265"/>
      <c r="L3" s="265"/>
      <c r="M3" s="265"/>
      <c r="N3" s="265"/>
      <c r="O3" s="265"/>
      <c r="P3" s="265"/>
      <c r="Q3" s="265"/>
    </row>
    <row r="4" spans="2:17" s="15" customFormat="1" ht="36.75" customHeight="1" x14ac:dyDescent="0.3">
      <c r="B4" s="64" t="s">
        <v>0</v>
      </c>
      <c r="C4" s="66" t="s">
        <v>65</v>
      </c>
      <c r="D4" s="66" t="s">
        <v>66</v>
      </c>
      <c r="E4" s="66" t="s">
        <v>67</v>
      </c>
      <c r="F4" s="66" t="s">
        <v>68</v>
      </c>
      <c r="G4" s="66" t="s">
        <v>69</v>
      </c>
      <c r="H4" s="66" t="s">
        <v>86</v>
      </c>
      <c r="I4" s="158" t="s">
        <v>70</v>
      </c>
      <c r="J4" s="66" t="s">
        <v>71</v>
      </c>
      <c r="K4" s="66" t="s">
        <v>72</v>
      </c>
      <c r="L4" s="66" t="s">
        <v>73</v>
      </c>
      <c r="M4" s="66" t="s">
        <v>74</v>
      </c>
      <c r="N4" s="66" t="s">
        <v>2</v>
      </c>
      <c r="O4" s="66" t="s">
        <v>75</v>
      </c>
      <c r="P4" s="66" t="s">
        <v>76</v>
      </c>
      <c r="Q4" s="66" t="s">
        <v>77</v>
      </c>
    </row>
    <row r="5" spans="2:17" ht="31.5" customHeight="1" x14ac:dyDescent="0.3">
      <c r="B5" s="262" t="s">
        <v>16</v>
      </c>
      <c r="C5" s="263"/>
      <c r="D5" s="263"/>
      <c r="E5" s="263"/>
      <c r="F5" s="263"/>
      <c r="G5" s="263"/>
      <c r="H5" s="263"/>
      <c r="I5" s="263"/>
      <c r="J5" s="263"/>
      <c r="K5" s="263"/>
      <c r="L5" s="263"/>
      <c r="M5" s="263"/>
      <c r="N5" s="263"/>
      <c r="O5" s="263"/>
      <c r="P5" s="263"/>
      <c r="Q5" s="264"/>
    </row>
    <row r="6" spans="2:17" ht="31.5" customHeight="1" x14ac:dyDescent="0.3">
      <c r="B6" s="9" t="s">
        <v>256</v>
      </c>
      <c r="C6" s="165">
        <v>0</v>
      </c>
      <c r="D6" s="165">
        <v>0</v>
      </c>
      <c r="E6" s="165">
        <v>0</v>
      </c>
      <c r="F6" s="165">
        <v>0</v>
      </c>
      <c r="G6" s="165">
        <v>0</v>
      </c>
      <c r="H6" s="165">
        <v>0</v>
      </c>
      <c r="I6" s="165">
        <v>0</v>
      </c>
      <c r="J6" s="165">
        <v>0</v>
      </c>
      <c r="K6" s="165">
        <v>0</v>
      </c>
      <c r="L6" s="165">
        <v>0</v>
      </c>
      <c r="M6" s="165">
        <v>0</v>
      </c>
      <c r="N6" s="165">
        <v>0</v>
      </c>
      <c r="O6" s="165">
        <v>0</v>
      </c>
      <c r="P6" s="165">
        <v>0</v>
      </c>
      <c r="Q6" s="166">
        <v>0</v>
      </c>
    </row>
    <row r="7" spans="2:17" ht="31.5" customHeight="1" x14ac:dyDescent="0.3">
      <c r="B7" s="6" t="s">
        <v>51</v>
      </c>
      <c r="C7" s="165">
        <v>484256</v>
      </c>
      <c r="D7" s="165">
        <v>106729</v>
      </c>
      <c r="E7" s="165">
        <v>106729</v>
      </c>
      <c r="F7" s="165">
        <v>0</v>
      </c>
      <c r="G7" s="165">
        <v>67525</v>
      </c>
      <c r="H7" s="165">
        <v>0</v>
      </c>
      <c r="I7" s="165">
        <v>0</v>
      </c>
      <c r="J7" s="165">
        <v>0</v>
      </c>
      <c r="K7" s="165">
        <v>67525</v>
      </c>
      <c r="L7" s="165">
        <v>0</v>
      </c>
      <c r="M7" s="165">
        <v>4916</v>
      </c>
      <c r="N7" s="165">
        <v>38433</v>
      </c>
      <c r="O7" s="165">
        <v>3130</v>
      </c>
      <c r="P7" s="165">
        <v>0</v>
      </c>
      <c r="Q7" s="166">
        <v>553848</v>
      </c>
    </row>
    <row r="8" spans="2:17" ht="31.5" customHeight="1" x14ac:dyDescent="0.3">
      <c r="B8" s="6" t="s">
        <v>148</v>
      </c>
      <c r="C8" s="165">
        <v>6640282</v>
      </c>
      <c r="D8" s="165">
        <v>1505711</v>
      </c>
      <c r="E8" s="165">
        <v>1505711</v>
      </c>
      <c r="F8" s="165">
        <v>0</v>
      </c>
      <c r="G8" s="165">
        <v>1094716</v>
      </c>
      <c r="H8" s="165">
        <v>0</v>
      </c>
      <c r="I8" s="165">
        <v>0</v>
      </c>
      <c r="J8" s="165">
        <v>0</v>
      </c>
      <c r="K8" s="165">
        <v>1094913</v>
      </c>
      <c r="L8" s="165">
        <v>30521</v>
      </c>
      <c r="M8" s="165">
        <v>30824</v>
      </c>
      <c r="N8" s="165">
        <v>1042125</v>
      </c>
      <c r="O8" s="165">
        <v>22450</v>
      </c>
      <c r="P8" s="165">
        <v>-102249</v>
      </c>
      <c r="Q8" s="166">
        <v>8111659</v>
      </c>
    </row>
    <row r="9" spans="2:17" ht="31.5" customHeight="1" x14ac:dyDescent="0.3">
      <c r="B9" s="6" t="s">
        <v>52</v>
      </c>
      <c r="C9" s="165">
        <v>0</v>
      </c>
      <c r="D9" s="165">
        <v>129035</v>
      </c>
      <c r="E9" s="165">
        <v>129035</v>
      </c>
      <c r="F9" s="165">
        <v>0</v>
      </c>
      <c r="G9" s="165">
        <v>0</v>
      </c>
      <c r="H9" s="165">
        <v>0</v>
      </c>
      <c r="I9" s="165">
        <v>0</v>
      </c>
      <c r="J9" s="165">
        <v>0</v>
      </c>
      <c r="K9" s="165">
        <v>100490</v>
      </c>
      <c r="L9" s="165">
        <v>0</v>
      </c>
      <c r="M9" s="165">
        <v>0</v>
      </c>
      <c r="N9" s="165">
        <v>0</v>
      </c>
      <c r="O9" s="165">
        <v>0</v>
      </c>
      <c r="P9" s="165">
        <v>0</v>
      </c>
      <c r="Q9" s="166">
        <v>28545</v>
      </c>
    </row>
    <row r="10" spans="2:17" ht="31.5" customHeight="1" x14ac:dyDescent="0.3">
      <c r="B10" s="6" t="s">
        <v>53</v>
      </c>
      <c r="C10" s="165">
        <v>-324063</v>
      </c>
      <c r="D10" s="165">
        <v>121098</v>
      </c>
      <c r="E10" s="165">
        <v>121098</v>
      </c>
      <c r="F10" s="165">
        <v>0</v>
      </c>
      <c r="G10" s="165">
        <v>229187</v>
      </c>
      <c r="H10" s="165">
        <v>295486</v>
      </c>
      <c r="I10" s="165">
        <v>0</v>
      </c>
      <c r="J10" s="165">
        <v>0</v>
      </c>
      <c r="K10" s="165">
        <v>0</v>
      </c>
      <c r="L10" s="165">
        <v>2471</v>
      </c>
      <c r="M10" s="165">
        <v>20502</v>
      </c>
      <c r="N10" s="165">
        <v>149993</v>
      </c>
      <c r="O10" s="165">
        <v>0</v>
      </c>
      <c r="P10" s="165">
        <v>0</v>
      </c>
      <c r="Q10" s="166">
        <v>-371430</v>
      </c>
    </row>
    <row r="11" spans="2:17" ht="31.5" customHeight="1" x14ac:dyDescent="0.3">
      <c r="B11" s="6" t="s">
        <v>22</v>
      </c>
      <c r="C11" s="165">
        <v>0</v>
      </c>
      <c r="D11" s="165">
        <v>0</v>
      </c>
      <c r="E11" s="165">
        <v>0</v>
      </c>
      <c r="F11" s="165">
        <v>0</v>
      </c>
      <c r="G11" s="165">
        <v>0</v>
      </c>
      <c r="H11" s="165">
        <v>0</v>
      </c>
      <c r="I11" s="165">
        <v>0</v>
      </c>
      <c r="J11" s="165">
        <v>0</v>
      </c>
      <c r="K11" s="165">
        <v>0</v>
      </c>
      <c r="L11" s="165">
        <v>0</v>
      </c>
      <c r="M11" s="165">
        <v>0</v>
      </c>
      <c r="N11" s="165">
        <v>0</v>
      </c>
      <c r="O11" s="165">
        <v>0</v>
      </c>
      <c r="P11" s="165">
        <v>0</v>
      </c>
      <c r="Q11" s="166">
        <v>0</v>
      </c>
    </row>
    <row r="12" spans="2:17" ht="31.5" customHeight="1" x14ac:dyDescent="0.3">
      <c r="B12" s="6" t="s">
        <v>55</v>
      </c>
      <c r="C12" s="165">
        <v>0</v>
      </c>
      <c r="D12" s="165">
        <v>0</v>
      </c>
      <c r="E12" s="165">
        <v>0</v>
      </c>
      <c r="F12" s="165">
        <v>0</v>
      </c>
      <c r="G12" s="165">
        <v>0</v>
      </c>
      <c r="H12" s="165">
        <v>0</v>
      </c>
      <c r="I12" s="165">
        <v>0</v>
      </c>
      <c r="J12" s="165">
        <v>0</v>
      </c>
      <c r="K12" s="165">
        <v>0</v>
      </c>
      <c r="L12" s="165">
        <v>0</v>
      </c>
      <c r="M12" s="165">
        <v>0</v>
      </c>
      <c r="N12" s="165">
        <v>0</v>
      </c>
      <c r="O12" s="165">
        <v>0</v>
      </c>
      <c r="P12" s="165">
        <v>0</v>
      </c>
      <c r="Q12" s="166">
        <v>0</v>
      </c>
    </row>
    <row r="13" spans="2:17" ht="31.5" customHeight="1" x14ac:dyDescent="0.3">
      <c r="B13" s="6" t="s">
        <v>263</v>
      </c>
      <c r="C13" s="165">
        <v>0</v>
      </c>
      <c r="D13" s="165">
        <v>0</v>
      </c>
      <c r="E13" s="165">
        <v>0</v>
      </c>
      <c r="F13" s="165">
        <v>0</v>
      </c>
      <c r="G13" s="165">
        <v>0</v>
      </c>
      <c r="H13" s="165">
        <v>0</v>
      </c>
      <c r="I13" s="165">
        <v>0</v>
      </c>
      <c r="J13" s="165">
        <v>0</v>
      </c>
      <c r="K13" s="165">
        <v>0</v>
      </c>
      <c r="L13" s="165">
        <v>0</v>
      </c>
      <c r="M13" s="165">
        <v>0</v>
      </c>
      <c r="N13" s="165">
        <v>0</v>
      </c>
      <c r="O13" s="165">
        <v>0</v>
      </c>
      <c r="P13" s="165">
        <v>0</v>
      </c>
      <c r="Q13" s="166">
        <v>0</v>
      </c>
    </row>
    <row r="14" spans="2:17" ht="31.5" customHeight="1" x14ac:dyDescent="0.3">
      <c r="B14" s="6" t="s">
        <v>56</v>
      </c>
      <c r="C14" s="165">
        <v>10532528</v>
      </c>
      <c r="D14" s="165">
        <v>1275387</v>
      </c>
      <c r="E14" s="165">
        <v>1275387</v>
      </c>
      <c r="F14" s="165">
        <v>0</v>
      </c>
      <c r="G14" s="165">
        <v>1190740</v>
      </c>
      <c r="H14" s="165">
        <v>-479</v>
      </c>
      <c r="I14" s="165">
        <v>0</v>
      </c>
      <c r="J14" s="165">
        <v>0</v>
      </c>
      <c r="K14" s="165">
        <v>1190740</v>
      </c>
      <c r="L14" s="165">
        <v>21951</v>
      </c>
      <c r="M14" s="165">
        <v>22934</v>
      </c>
      <c r="N14" s="165">
        <v>1711943</v>
      </c>
      <c r="O14" s="165">
        <v>0</v>
      </c>
      <c r="P14" s="165">
        <v>221400</v>
      </c>
      <c r="Q14" s="166">
        <v>12063313</v>
      </c>
    </row>
    <row r="15" spans="2:17" ht="31.5" customHeight="1" x14ac:dyDescent="0.3">
      <c r="B15" s="6" t="s">
        <v>57</v>
      </c>
      <c r="C15" s="165">
        <v>10545619</v>
      </c>
      <c r="D15" s="165">
        <v>883490</v>
      </c>
      <c r="E15" s="165">
        <v>883490</v>
      </c>
      <c r="F15" s="165">
        <v>0</v>
      </c>
      <c r="G15" s="165">
        <v>1150440</v>
      </c>
      <c r="H15" s="165">
        <v>1150440</v>
      </c>
      <c r="I15" s="165">
        <v>0</v>
      </c>
      <c r="J15" s="165">
        <v>0</v>
      </c>
      <c r="K15" s="165">
        <v>0</v>
      </c>
      <c r="L15" s="165">
        <v>20410</v>
      </c>
      <c r="M15" s="165">
        <v>41076</v>
      </c>
      <c r="N15" s="165">
        <v>777944</v>
      </c>
      <c r="O15" s="165">
        <v>4519</v>
      </c>
      <c r="P15" s="165">
        <v>-129453</v>
      </c>
      <c r="Q15" s="166">
        <v>11120062</v>
      </c>
    </row>
    <row r="16" spans="2:17" ht="31.5" customHeight="1" x14ac:dyDescent="0.3">
      <c r="B16" s="6" t="s">
        <v>58</v>
      </c>
      <c r="C16" s="165">
        <v>1654415</v>
      </c>
      <c r="D16" s="165">
        <v>789078</v>
      </c>
      <c r="E16" s="165">
        <v>789078</v>
      </c>
      <c r="F16" s="165">
        <v>0</v>
      </c>
      <c r="G16" s="165">
        <v>183025</v>
      </c>
      <c r="H16" s="165">
        <v>183025</v>
      </c>
      <c r="I16" s="165">
        <v>0</v>
      </c>
      <c r="J16" s="165">
        <v>0</v>
      </c>
      <c r="K16" s="165">
        <v>0</v>
      </c>
      <c r="L16" s="165">
        <v>15182</v>
      </c>
      <c r="M16" s="165">
        <v>0</v>
      </c>
      <c r="N16" s="165">
        <v>245190</v>
      </c>
      <c r="O16" s="165">
        <v>0</v>
      </c>
      <c r="P16" s="165">
        <v>0</v>
      </c>
      <c r="Q16" s="166">
        <v>2490474</v>
      </c>
    </row>
    <row r="17" spans="2:17" ht="31.5" customHeight="1" x14ac:dyDescent="0.3">
      <c r="B17" s="6" t="s">
        <v>131</v>
      </c>
      <c r="C17" s="165">
        <v>418222</v>
      </c>
      <c r="D17" s="165">
        <v>215345</v>
      </c>
      <c r="E17" s="165">
        <v>215345</v>
      </c>
      <c r="F17" s="165">
        <v>0</v>
      </c>
      <c r="G17" s="165">
        <v>78411</v>
      </c>
      <c r="H17" s="165">
        <v>0</v>
      </c>
      <c r="I17" s="165">
        <v>0</v>
      </c>
      <c r="J17" s="165">
        <v>0</v>
      </c>
      <c r="K17" s="165">
        <v>78411</v>
      </c>
      <c r="L17" s="165">
        <v>8713</v>
      </c>
      <c r="M17" s="165">
        <v>13046</v>
      </c>
      <c r="N17" s="165">
        <v>15683</v>
      </c>
      <c r="O17" s="165">
        <v>0</v>
      </c>
      <c r="P17" s="165">
        <v>0</v>
      </c>
      <c r="Q17" s="166">
        <v>549081</v>
      </c>
    </row>
    <row r="18" spans="2:17" ht="31.5" customHeight="1" x14ac:dyDescent="0.3">
      <c r="B18" s="6" t="s">
        <v>253</v>
      </c>
      <c r="C18" s="165">
        <v>0</v>
      </c>
      <c r="D18" s="165">
        <v>0</v>
      </c>
      <c r="E18" s="165">
        <v>0</v>
      </c>
      <c r="F18" s="165">
        <v>0</v>
      </c>
      <c r="G18" s="165">
        <v>0</v>
      </c>
      <c r="H18" s="165">
        <v>0</v>
      </c>
      <c r="I18" s="165">
        <v>0</v>
      </c>
      <c r="J18" s="165">
        <v>0</v>
      </c>
      <c r="K18" s="165">
        <v>0</v>
      </c>
      <c r="L18" s="165">
        <v>0</v>
      </c>
      <c r="M18" s="165">
        <v>0</v>
      </c>
      <c r="N18" s="165">
        <v>0</v>
      </c>
      <c r="O18" s="165">
        <v>0</v>
      </c>
      <c r="P18" s="165">
        <v>0</v>
      </c>
      <c r="Q18" s="166">
        <v>0</v>
      </c>
    </row>
    <row r="19" spans="2:17" ht="31.5" customHeight="1" x14ac:dyDescent="0.3">
      <c r="B19" s="6" t="s">
        <v>136</v>
      </c>
      <c r="C19" s="165">
        <v>369386</v>
      </c>
      <c r="D19" s="165">
        <v>0</v>
      </c>
      <c r="E19" s="165">
        <v>0</v>
      </c>
      <c r="F19" s="165">
        <v>0</v>
      </c>
      <c r="G19" s="165">
        <v>28001</v>
      </c>
      <c r="H19" s="165">
        <v>28001</v>
      </c>
      <c r="I19" s="165">
        <v>0</v>
      </c>
      <c r="J19" s="165">
        <v>0</v>
      </c>
      <c r="K19" s="165">
        <v>0</v>
      </c>
      <c r="L19" s="165">
        <v>0</v>
      </c>
      <c r="M19" s="165">
        <v>1277</v>
      </c>
      <c r="N19" s="165">
        <v>17981</v>
      </c>
      <c r="O19" s="165">
        <v>0</v>
      </c>
      <c r="P19" s="165">
        <v>0</v>
      </c>
      <c r="Q19" s="166">
        <v>358089</v>
      </c>
    </row>
    <row r="20" spans="2:17" ht="31.5" customHeight="1" x14ac:dyDescent="0.3">
      <c r="B20" s="6" t="s">
        <v>35</v>
      </c>
      <c r="C20" s="165">
        <v>5442782</v>
      </c>
      <c r="D20" s="165">
        <v>1777904</v>
      </c>
      <c r="E20" s="165">
        <v>1777904</v>
      </c>
      <c r="F20" s="165">
        <v>0</v>
      </c>
      <c r="G20" s="165">
        <v>969926</v>
      </c>
      <c r="H20" s="165">
        <v>19544</v>
      </c>
      <c r="I20" s="165">
        <v>0</v>
      </c>
      <c r="J20" s="165">
        <v>0</v>
      </c>
      <c r="K20" s="165">
        <v>680203</v>
      </c>
      <c r="L20" s="165">
        <v>34853</v>
      </c>
      <c r="M20" s="165">
        <v>76388</v>
      </c>
      <c r="N20" s="165">
        <v>319609</v>
      </c>
      <c r="O20" s="165">
        <v>0</v>
      </c>
      <c r="P20" s="165">
        <v>0</v>
      </c>
      <c r="Q20" s="166">
        <v>6729307</v>
      </c>
    </row>
    <row r="21" spans="2:17" ht="31.5" customHeight="1" x14ac:dyDescent="0.3">
      <c r="B21" s="152" t="s">
        <v>191</v>
      </c>
      <c r="C21" s="165">
        <v>-585</v>
      </c>
      <c r="D21" s="165">
        <v>0</v>
      </c>
      <c r="E21" s="165">
        <v>0</v>
      </c>
      <c r="F21" s="165">
        <v>0</v>
      </c>
      <c r="G21" s="165">
        <v>157</v>
      </c>
      <c r="H21" s="165">
        <v>157</v>
      </c>
      <c r="I21" s="165">
        <v>0</v>
      </c>
      <c r="J21" s="165">
        <v>0</v>
      </c>
      <c r="K21" s="165">
        <v>0</v>
      </c>
      <c r="L21" s="165">
        <v>0</v>
      </c>
      <c r="M21" s="165">
        <v>0</v>
      </c>
      <c r="N21" s="165">
        <v>0</v>
      </c>
      <c r="O21" s="165">
        <v>0</v>
      </c>
      <c r="P21" s="165">
        <v>0</v>
      </c>
      <c r="Q21" s="166">
        <v>-742</v>
      </c>
    </row>
    <row r="22" spans="2:17" ht="31.5" customHeight="1" x14ac:dyDescent="0.3">
      <c r="B22" s="6" t="s">
        <v>59</v>
      </c>
      <c r="C22" s="165">
        <v>-1758</v>
      </c>
      <c r="D22" s="165">
        <v>0</v>
      </c>
      <c r="E22" s="165">
        <v>0</v>
      </c>
      <c r="F22" s="165">
        <v>0</v>
      </c>
      <c r="G22" s="165">
        <v>1123</v>
      </c>
      <c r="H22" s="165">
        <v>0</v>
      </c>
      <c r="I22" s="165">
        <v>0</v>
      </c>
      <c r="J22" s="165">
        <v>0</v>
      </c>
      <c r="K22" s="165">
        <v>1123</v>
      </c>
      <c r="L22" s="165">
        <v>0</v>
      </c>
      <c r="M22" s="165">
        <v>0</v>
      </c>
      <c r="N22" s="165">
        <v>-14</v>
      </c>
      <c r="O22" s="165">
        <v>5</v>
      </c>
      <c r="P22" s="165">
        <v>0</v>
      </c>
      <c r="Q22" s="166">
        <v>-2900</v>
      </c>
    </row>
    <row r="23" spans="2:17" ht="31.5" customHeight="1" x14ac:dyDescent="0.3">
      <c r="B23" s="6" t="s">
        <v>60</v>
      </c>
      <c r="C23" s="165">
        <v>229596</v>
      </c>
      <c r="D23" s="165">
        <v>54421</v>
      </c>
      <c r="E23" s="165">
        <v>54421</v>
      </c>
      <c r="F23" s="165">
        <v>0</v>
      </c>
      <c r="G23" s="165">
        <v>26317</v>
      </c>
      <c r="H23" s="165">
        <v>26317</v>
      </c>
      <c r="I23" s="165">
        <v>0</v>
      </c>
      <c r="J23" s="165">
        <v>0</v>
      </c>
      <c r="K23" s="165">
        <v>26317</v>
      </c>
      <c r="L23" s="165">
        <v>0</v>
      </c>
      <c r="M23" s="165">
        <v>0</v>
      </c>
      <c r="N23" s="165">
        <v>0</v>
      </c>
      <c r="O23" s="165">
        <v>0</v>
      </c>
      <c r="P23" s="165">
        <v>0</v>
      </c>
      <c r="Q23" s="166">
        <v>231383</v>
      </c>
    </row>
    <row r="24" spans="2:17" ht="31.5" customHeight="1" x14ac:dyDescent="0.3">
      <c r="B24" s="6" t="s">
        <v>134</v>
      </c>
      <c r="C24" s="165">
        <v>0</v>
      </c>
      <c r="D24" s="165">
        <v>0</v>
      </c>
      <c r="E24" s="165">
        <v>0</v>
      </c>
      <c r="F24" s="165">
        <v>0</v>
      </c>
      <c r="G24" s="165">
        <v>0</v>
      </c>
      <c r="H24" s="165">
        <v>0</v>
      </c>
      <c r="I24" s="165">
        <v>0</v>
      </c>
      <c r="J24" s="165">
        <v>0</v>
      </c>
      <c r="K24" s="165">
        <v>0</v>
      </c>
      <c r="L24" s="165">
        <v>0</v>
      </c>
      <c r="M24" s="165">
        <v>0</v>
      </c>
      <c r="N24" s="165">
        <v>0</v>
      </c>
      <c r="O24" s="165">
        <v>0</v>
      </c>
      <c r="P24" s="165">
        <v>0</v>
      </c>
      <c r="Q24" s="166">
        <v>0</v>
      </c>
    </row>
    <row r="25" spans="2:17" ht="31.5" customHeight="1" x14ac:dyDescent="0.3">
      <c r="B25" s="6" t="s">
        <v>135</v>
      </c>
      <c r="C25" s="165">
        <v>-544</v>
      </c>
      <c r="D25" s="165">
        <v>0</v>
      </c>
      <c r="E25" s="165">
        <v>0</v>
      </c>
      <c r="F25" s="165">
        <v>0</v>
      </c>
      <c r="G25" s="165">
        <v>136</v>
      </c>
      <c r="H25" s="165">
        <v>136</v>
      </c>
      <c r="I25" s="165">
        <v>0</v>
      </c>
      <c r="J25" s="165">
        <v>0</v>
      </c>
      <c r="K25" s="165">
        <v>0</v>
      </c>
      <c r="L25" s="165">
        <v>0</v>
      </c>
      <c r="M25" s="165">
        <v>0</v>
      </c>
      <c r="N25" s="165">
        <v>0</v>
      </c>
      <c r="O25" s="165">
        <v>0</v>
      </c>
      <c r="P25" s="165">
        <v>0</v>
      </c>
      <c r="Q25" s="166">
        <v>-680</v>
      </c>
    </row>
    <row r="26" spans="2:17" ht="31.5" customHeight="1" x14ac:dyDescent="0.3">
      <c r="B26" s="6" t="s">
        <v>149</v>
      </c>
      <c r="C26" s="165">
        <v>9018022</v>
      </c>
      <c r="D26" s="165">
        <v>1324516</v>
      </c>
      <c r="E26" s="165">
        <v>1324516</v>
      </c>
      <c r="F26" s="165">
        <v>0</v>
      </c>
      <c r="G26" s="165">
        <v>1130995</v>
      </c>
      <c r="H26" s="165">
        <v>0</v>
      </c>
      <c r="I26" s="165">
        <v>0</v>
      </c>
      <c r="J26" s="165">
        <v>0</v>
      </c>
      <c r="K26" s="165">
        <v>1130995</v>
      </c>
      <c r="L26" s="165">
        <v>29771</v>
      </c>
      <c r="M26" s="165">
        <v>11465</v>
      </c>
      <c r="N26" s="165">
        <v>1143585</v>
      </c>
      <c r="O26" s="165">
        <v>0</v>
      </c>
      <c r="P26" s="165">
        <v>0</v>
      </c>
      <c r="Q26" s="166">
        <v>10313890</v>
      </c>
    </row>
    <row r="27" spans="2:17" ht="31.5" customHeight="1" x14ac:dyDescent="0.3">
      <c r="B27" s="6" t="s">
        <v>61</v>
      </c>
      <c r="C27" s="165">
        <v>1194742</v>
      </c>
      <c r="D27" s="165">
        <v>23417</v>
      </c>
      <c r="E27" s="165">
        <v>23417</v>
      </c>
      <c r="F27" s="165">
        <v>0</v>
      </c>
      <c r="G27" s="165">
        <v>115476</v>
      </c>
      <c r="H27" s="165">
        <v>0</v>
      </c>
      <c r="I27" s="165">
        <v>0</v>
      </c>
      <c r="J27" s="165">
        <v>0</v>
      </c>
      <c r="K27" s="165">
        <v>115476</v>
      </c>
      <c r="L27" s="165">
        <v>256</v>
      </c>
      <c r="M27" s="165">
        <v>3532</v>
      </c>
      <c r="N27" s="165">
        <v>2472</v>
      </c>
      <c r="O27" s="165">
        <v>0</v>
      </c>
      <c r="P27" s="165">
        <v>0</v>
      </c>
      <c r="Q27" s="166">
        <v>1101368</v>
      </c>
    </row>
    <row r="28" spans="2:17" ht="31.5" customHeight="1" x14ac:dyDescent="0.3">
      <c r="B28" s="6" t="s">
        <v>62</v>
      </c>
      <c r="C28" s="165">
        <v>0</v>
      </c>
      <c r="D28" s="165">
        <v>0</v>
      </c>
      <c r="E28" s="165">
        <v>0</v>
      </c>
      <c r="F28" s="165">
        <v>0</v>
      </c>
      <c r="G28" s="165">
        <v>0</v>
      </c>
      <c r="H28" s="165">
        <v>0</v>
      </c>
      <c r="I28" s="165">
        <v>0</v>
      </c>
      <c r="J28" s="165">
        <v>0</v>
      </c>
      <c r="K28" s="165">
        <v>0</v>
      </c>
      <c r="L28" s="165">
        <v>0</v>
      </c>
      <c r="M28" s="165">
        <v>0</v>
      </c>
      <c r="N28" s="165">
        <v>0</v>
      </c>
      <c r="O28" s="165">
        <v>0</v>
      </c>
      <c r="P28" s="165">
        <v>0</v>
      </c>
      <c r="Q28" s="166">
        <v>0</v>
      </c>
    </row>
    <row r="29" spans="2:17" ht="31.5" customHeight="1" x14ac:dyDescent="0.3">
      <c r="B29" s="6" t="s">
        <v>63</v>
      </c>
      <c r="C29" s="165">
        <v>1182481</v>
      </c>
      <c r="D29" s="165">
        <v>0</v>
      </c>
      <c r="E29" s="165">
        <v>0</v>
      </c>
      <c r="F29" s="165">
        <v>0</v>
      </c>
      <c r="G29" s="165">
        <v>140429</v>
      </c>
      <c r="H29" s="165">
        <v>0</v>
      </c>
      <c r="I29" s="165">
        <v>0</v>
      </c>
      <c r="J29" s="165">
        <v>0</v>
      </c>
      <c r="K29" s="165">
        <v>150207</v>
      </c>
      <c r="L29" s="165">
        <v>0</v>
      </c>
      <c r="M29" s="165">
        <v>0</v>
      </c>
      <c r="N29" s="165">
        <v>0</v>
      </c>
      <c r="O29" s="165">
        <v>0</v>
      </c>
      <c r="P29" s="165">
        <v>0</v>
      </c>
      <c r="Q29" s="166">
        <v>1032275</v>
      </c>
    </row>
    <row r="30" spans="2:17" ht="31.5" customHeight="1" x14ac:dyDescent="0.3">
      <c r="B30" s="58" t="s">
        <v>45</v>
      </c>
      <c r="C30" s="168">
        <f t="shared" ref="C30:Q30" si="0">SUM(C6:C29)</f>
        <v>47385381</v>
      </c>
      <c r="D30" s="168">
        <f t="shared" si="0"/>
        <v>8206131</v>
      </c>
      <c r="E30" s="168">
        <f t="shared" si="0"/>
        <v>8206131</v>
      </c>
      <c r="F30" s="168">
        <f t="shared" si="0"/>
        <v>0</v>
      </c>
      <c r="G30" s="168">
        <f t="shared" si="0"/>
        <v>6406604</v>
      </c>
      <c r="H30" s="168">
        <f t="shared" si="0"/>
        <v>1702627</v>
      </c>
      <c r="I30" s="168">
        <f t="shared" si="0"/>
        <v>0</v>
      </c>
      <c r="J30" s="168">
        <f t="shared" si="0"/>
        <v>0</v>
      </c>
      <c r="K30" s="168">
        <f t="shared" si="0"/>
        <v>4636400</v>
      </c>
      <c r="L30" s="168">
        <f t="shared" si="0"/>
        <v>164128</v>
      </c>
      <c r="M30" s="168">
        <f t="shared" si="0"/>
        <v>225960</v>
      </c>
      <c r="N30" s="168">
        <f t="shared" si="0"/>
        <v>5464944</v>
      </c>
      <c r="O30" s="168">
        <f t="shared" si="0"/>
        <v>30104</v>
      </c>
      <c r="P30" s="168">
        <f t="shared" si="0"/>
        <v>-10302</v>
      </c>
      <c r="Q30" s="168">
        <f t="shared" si="0"/>
        <v>54307542</v>
      </c>
    </row>
    <row r="31" spans="2:17" ht="31.5" customHeight="1" x14ac:dyDescent="0.3">
      <c r="B31" s="262" t="s">
        <v>46</v>
      </c>
      <c r="C31" s="263"/>
      <c r="D31" s="263"/>
      <c r="E31" s="263"/>
      <c r="F31" s="263"/>
      <c r="G31" s="263"/>
      <c r="H31" s="263"/>
      <c r="I31" s="263"/>
      <c r="J31" s="263"/>
      <c r="K31" s="263"/>
      <c r="L31" s="263"/>
      <c r="M31" s="263"/>
      <c r="N31" s="263"/>
      <c r="O31" s="263"/>
      <c r="P31" s="263"/>
      <c r="Q31" s="264"/>
    </row>
    <row r="32" spans="2:17" ht="31.5" customHeight="1" x14ac:dyDescent="0.3">
      <c r="B32" s="6" t="s">
        <v>47</v>
      </c>
      <c r="C32" s="165">
        <v>0</v>
      </c>
      <c r="D32" s="165">
        <v>0</v>
      </c>
      <c r="E32" s="165">
        <v>0</v>
      </c>
      <c r="F32" s="165">
        <v>0</v>
      </c>
      <c r="G32" s="165">
        <v>0</v>
      </c>
      <c r="H32" s="165">
        <v>0</v>
      </c>
      <c r="I32" s="165">
        <v>0</v>
      </c>
      <c r="J32" s="165">
        <v>0</v>
      </c>
      <c r="K32" s="165">
        <v>0</v>
      </c>
      <c r="L32" s="165">
        <v>0</v>
      </c>
      <c r="M32" s="165">
        <v>0</v>
      </c>
      <c r="N32" s="165">
        <v>0</v>
      </c>
      <c r="O32" s="165">
        <v>0</v>
      </c>
      <c r="P32" s="165">
        <v>0</v>
      </c>
      <c r="Q32" s="166">
        <v>0</v>
      </c>
    </row>
    <row r="33" spans="2:18" ht="31.5" customHeight="1" x14ac:dyDescent="0.3">
      <c r="B33" s="6" t="s">
        <v>78</v>
      </c>
      <c r="C33" s="165">
        <v>0</v>
      </c>
      <c r="D33" s="165">
        <v>0</v>
      </c>
      <c r="E33" s="165">
        <v>0</v>
      </c>
      <c r="F33" s="165">
        <v>0</v>
      </c>
      <c r="G33" s="165">
        <v>0</v>
      </c>
      <c r="H33" s="165">
        <v>0</v>
      </c>
      <c r="I33" s="165">
        <v>0</v>
      </c>
      <c r="J33" s="165">
        <v>0</v>
      </c>
      <c r="K33" s="165">
        <v>0</v>
      </c>
      <c r="L33" s="165">
        <v>0</v>
      </c>
      <c r="M33" s="165">
        <v>0</v>
      </c>
      <c r="N33" s="165">
        <v>0</v>
      </c>
      <c r="O33" s="165">
        <v>0</v>
      </c>
      <c r="P33" s="165">
        <v>0</v>
      </c>
      <c r="Q33" s="166">
        <v>0</v>
      </c>
    </row>
    <row r="34" spans="2:18" ht="31.5" customHeight="1" x14ac:dyDescent="0.3">
      <c r="B34" s="6" t="s">
        <v>48</v>
      </c>
      <c r="C34" s="165">
        <v>0</v>
      </c>
      <c r="D34" s="165">
        <v>0</v>
      </c>
      <c r="E34" s="165">
        <v>0</v>
      </c>
      <c r="F34" s="165">
        <v>0</v>
      </c>
      <c r="G34" s="165">
        <v>0</v>
      </c>
      <c r="H34" s="165">
        <v>0</v>
      </c>
      <c r="I34" s="165">
        <v>0</v>
      </c>
      <c r="J34" s="165">
        <v>0</v>
      </c>
      <c r="K34" s="165">
        <v>0</v>
      </c>
      <c r="L34" s="165">
        <v>0</v>
      </c>
      <c r="M34" s="165">
        <v>0</v>
      </c>
      <c r="N34" s="165">
        <v>0</v>
      </c>
      <c r="O34" s="165">
        <v>0</v>
      </c>
      <c r="P34" s="165">
        <v>0</v>
      </c>
      <c r="Q34" s="166">
        <v>0</v>
      </c>
    </row>
    <row r="35" spans="2:18" ht="31.5" customHeight="1" x14ac:dyDescent="0.3">
      <c r="B35" s="58" t="s">
        <v>45</v>
      </c>
      <c r="C35" s="168">
        <f>SUM(C32:C34)</f>
        <v>0</v>
      </c>
      <c r="D35" s="168">
        <f t="shared" ref="D35:Q35" si="1">SUM(D32:D34)</f>
        <v>0</v>
      </c>
      <c r="E35" s="168">
        <f t="shared" si="1"/>
        <v>0</v>
      </c>
      <c r="F35" s="168">
        <f t="shared" si="1"/>
        <v>0</v>
      </c>
      <c r="G35" s="168">
        <f t="shared" si="1"/>
        <v>0</v>
      </c>
      <c r="H35" s="168">
        <f t="shared" si="1"/>
        <v>0</v>
      </c>
      <c r="I35" s="168">
        <f t="shared" si="1"/>
        <v>0</v>
      </c>
      <c r="J35" s="168">
        <f t="shared" si="1"/>
        <v>0</v>
      </c>
      <c r="K35" s="168">
        <f t="shared" si="1"/>
        <v>0</v>
      </c>
      <c r="L35" s="168">
        <f t="shared" si="1"/>
        <v>0</v>
      </c>
      <c r="M35" s="168">
        <f t="shared" si="1"/>
        <v>0</v>
      </c>
      <c r="N35" s="168">
        <f t="shared" si="1"/>
        <v>0</v>
      </c>
      <c r="O35" s="168">
        <f t="shared" si="1"/>
        <v>0</v>
      </c>
      <c r="P35" s="168">
        <f t="shared" si="1"/>
        <v>0</v>
      </c>
      <c r="Q35" s="168">
        <f t="shared" si="1"/>
        <v>0</v>
      </c>
    </row>
    <row r="36" spans="2:18" ht="21.75" customHeight="1" x14ac:dyDescent="0.3">
      <c r="B36" s="261" t="s">
        <v>50</v>
      </c>
      <c r="C36" s="261"/>
      <c r="D36" s="261"/>
      <c r="E36" s="261"/>
      <c r="F36" s="261"/>
      <c r="G36" s="261"/>
      <c r="H36" s="261"/>
      <c r="I36" s="261"/>
      <c r="J36" s="261"/>
      <c r="K36" s="261"/>
      <c r="L36" s="261"/>
      <c r="M36" s="261"/>
      <c r="N36" s="261"/>
      <c r="O36" s="261"/>
      <c r="P36" s="261"/>
      <c r="Q36" s="261"/>
    </row>
    <row r="37" spans="2:18" ht="21.75" customHeight="1" x14ac:dyDescent="0.3">
      <c r="C37" s="16"/>
      <c r="D37" s="16"/>
      <c r="E37" s="16"/>
      <c r="F37" s="16"/>
      <c r="G37" s="16"/>
      <c r="H37" s="16"/>
      <c r="I37" s="16"/>
      <c r="J37" s="16"/>
      <c r="K37" s="16"/>
      <c r="L37" s="16"/>
      <c r="M37" s="16"/>
      <c r="N37" s="16"/>
      <c r="O37" s="16"/>
      <c r="P37" s="16"/>
      <c r="R37" s="8"/>
    </row>
    <row r="38" spans="2:18" ht="21.75" customHeight="1" x14ac:dyDescent="0.3">
      <c r="R38" s="8"/>
    </row>
    <row r="39" spans="2:18" ht="21.75" customHeight="1" x14ac:dyDescent="0.3">
      <c r="R39" s="8"/>
    </row>
    <row r="40" spans="2:18" ht="21.75" customHeight="1" x14ac:dyDescent="0.3">
      <c r="R40" s="8"/>
    </row>
    <row r="41" spans="2:18" ht="21.75" customHeight="1" x14ac:dyDescent="0.3">
      <c r="R41" s="8"/>
    </row>
    <row r="42" spans="2:18" ht="21.75" customHeight="1" x14ac:dyDescent="0.3">
      <c r="R42" s="8"/>
    </row>
  </sheetData>
  <sheetProtection algorithmName="SHA-512" hashValue="CAPYJWj4UUeujk65F3a8mC+PJtiG5E4P18CyVoA1dvg/IJWsZcD0UIor0jHfVURDtJFaNBjIhfBBb8M1b4XozA==" saltValue="y/Ax+M0tJyQOBUPShtcX6w==" spinCount="100000" sheet="1" objects="1" scenarios="1"/>
  <mergeCells count="4">
    <mergeCell ref="B3:Q3"/>
    <mergeCell ref="B5:Q5"/>
    <mergeCell ref="B31:Q31"/>
    <mergeCell ref="B36:Q36"/>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LINKED</vt:lpstr>
      <vt:lpstr>NON-LINKED</vt:lpstr>
      <vt:lpstr>APPENDIX 10</vt:lpstr>
      <vt:lpstr>APPENDIX 11</vt:lpstr>
      <vt:lpstr>PP</vt:lpstr>
      <vt:lpstr>DA</vt:lpstr>
      <vt:lpstr>APPENDIX 12</vt:lpstr>
      <vt:lpstr>APPENDIX 13</vt:lpstr>
      <vt:lpstr>APPENDIX 14</vt:lpstr>
      <vt:lpstr>APPENDIX 15</vt:lpstr>
      <vt:lpstr>APPENDIX 16</vt:lpstr>
      <vt:lpstr>APPENDIX 17</vt:lpstr>
      <vt:lpstr>APPENDIX 18</vt:lpstr>
      <vt:lpstr>GDP</vt:lpstr>
      <vt:lpstr>INWARD</vt:lpstr>
      <vt:lpstr>NPI</vt:lpstr>
      <vt:lpstr>NEPI</vt:lpstr>
      <vt:lpstr>MGT</vt:lpstr>
      <vt:lpstr>COM</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Gerald Kago</cp:lastModifiedBy>
  <cp:lastPrinted>2017-06-13T09:27:29Z</cp:lastPrinted>
  <dcterms:created xsi:type="dcterms:W3CDTF">2014-08-15T11:20:55Z</dcterms:created>
  <dcterms:modified xsi:type="dcterms:W3CDTF">2021-03-09T12:18:28Z</dcterms:modified>
</cp:coreProperties>
</file>