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E931" lockStructure="1"/>
  <bookViews>
    <workbookView xWindow="0" yWindow="660" windowWidth="19440" windowHeight="6495" firstSheet="14" activeTab="20"/>
  </bookViews>
  <sheets>
    <sheet name="Details" sheetId="39" r:id="rId1"/>
    <sheet name="Acknowledgement"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APPENDIX 10" sheetId="46" r:id="rId13"/>
    <sheet name="APPENDIX 11" sheetId="7" r:id="rId14"/>
    <sheet name="APPENDIX 12" sheetId="8" r:id="rId15"/>
    <sheet name="APPENDIX 13" sheetId="30" r:id="rId16"/>
    <sheet name="APPENDIX 14" sheetId="37" r:id="rId17"/>
    <sheet name="APPENDIX 15" sheetId="14" r:id="rId18"/>
    <sheet name="APPENDIX 16" sheetId="15" r:id="rId19"/>
    <sheet name="APPENDIX 17" sheetId="16" r:id="rId20"/>
    <sheet name="APPENDIX 18" sheetId="17" r:id="rId21"/>
    <sheet name="Sheet1" sheetId="47" state="hidden" r:id="rId22"/>
    <sheet name="APPENDIX 19" sheetId="28" r:id="rId23"/>
    <sheet name="APPENDIX 20 i" sheetId="21" r:id="rId24"/>
    <sheet name="APPENDIX 20 ii" sheetId="19" r:id="rId25"/>
    <sheet name="APPENDIX 20 iii" sheetId="20" r:id="rId26"/>
    <sheet name="APPENDIX 21 i" sheetId="22" r:id="rId27"/>
    <sheet name="APPENDIX 21 ii" sheetId="23" r:id="rId28"/>
    <sheet name="APPENDIX 21 iii" sheetId="24" r:id="rId29"/>
    <sheet name="APPENDIX  21 iv" sheetId="25" r:id="rId30"/>
  </sheets>
  <definedNames>
    <definedName name="_xlnm.Print_Area" localSheetId="1">Acknowledgement!$A$1:$J$15</definedName>
    <definedName name="_xlnm.Print_Area" localSheetId="3">'APPENDIX 1 '!$A$1:$Q$50</definedName>
    <definedName name="_xlnm.Print_Area" localSheetId="25">'APPENDIX 20 iii'!$A$1:$M$39</definedName>
    <definedName name="_xlnm.Print_Area" localSheetId="6">'APPENDIX 4'!$A$1:$J$38</definedName>
    <definedName name="_xlnm.Print_Area" localSheetId="0">Details!$A$1:$O$24</definedName>
    <definedName name="_xlnm.Print_Area" localSheetId="2">'Table of Contents'!$A$1:$D$35</definedName>
  </definedNames>
  <calcPr calcId="145621"/>
</workbook>
</file>

<file path=xl/calcChain.xml><?xml version="1.0" encoding="utf-8"?>
<calcChain xmlns="http://schemas.openxmlformats.org/spreadsheetml/2006/main">
  <c r="K36" i="9" l="1"/>
  <c r="K37" i="9"/>
  <c r="K38" i="9"/>
  <c r="K35" i="9"/>
  <c r="Q46" i="37" l="1"/>
  <c r="Q47" i="37"/>
  <c r="Q48" i="37" l="1"/>
  <c r="D48" i="37"/>
  <c r="E48" i="37"/>
  <c r="F48" i="37"/>
  <c r="G48" i="37"/>
  <c r="H48" i="37"/>
  <c r="I48" i="37"/>
  <c r="J48" i="37"/>
  <c r="K48" i="37"/>
  <c r="L48" i="37"/>
  <c r="M48" i="37"/>
  <c r="N48" i="37"/>
  <c r="O48" i="37"/>
  <c r="P48" i="37"/>
  <c r="D47" i="37"/>
  <c r="E47" i="37"/>
  <c r="F47" i="37"/>
  <c r="G47" i="37"/>
  <c r="H47" i="37"/>
  <c r="I47" i="37"/>
  <c r="J47" i="37"/>
  <c r="K47" i="37"/>
  <c r="L47" i="37"/>
  <c r="M47" i="37"/>
  <c r="N47" i="37"/>
  <c r="O47" i="37"/>
  <c r="P47" i="37"/>
  <c r="D46" i="37"/>
  <c r="E46" i="37"/>
  <c r="F46" i="37"/>
  <c r="G46" i="37"/>
  <c r="H46" i="37"/>
  <c r="I46" i="37"/>
  <c r="J46" i="37"/>
  <c r="K46" i="37"/>
  <c r="L46" i="37"/>
  <c r="M46" i="37"/>
  <c r="N46" i="37"/>
  <c r="O46" i="37"/>
  <c r="P46" i="37"/>
  <c r="C47" i="37"/>
  <c r="C46" i="37"/>
  <c r="C48" i="37"/>
  <c r="D13" i="37"/>
  <c r="E13" i="37"/>
  <c r="F13" i="37"/>
  <c r="G13" i="37"/>
  <c r="H13" i="37"/>
  <c r="I13" i="37"/>
  <c r="J13" i="37"/>
  <c r="K13" i="37"/>
  <c r="L13" i="37"/>
  <c r="M13" i="37"/>
  <c r="N13" i="37"/>
  <c r="O13" i="37"/>
  <c r="P13" i="37"/>
  <c r="Q13" i="37"/>
  <c r="D20" i="37"/>
  <c r="E20" i="37"/>
  <c r="F20" i="37"/>
  <c r="G20" i="37"/>
  <c r="H20" i="37"/>
  <c r="I20" i="37"/>
  <c r="J20" i="37"/>
  <c r="K20" i="37"/>
  <c r="L20" i="37"/>
  <c r="M20" i="37"/>
  <c r="N20" i="37"/>
  <c r="O20" i="37"/>
  <c r="P20" i="37"/>
  <c r="Q20" i="37"/>
  <c r="D18" i="37"/>
  <c r="E18" i="37"/>
  <c r="F18" i="37"/>
  <c r="G18" i="37"/>
  <c r="H18" i="37"/>
  <c r="I18" i="37"/>
  <c r="J18" i="37"/>
  <c r="K18" i="37"/>
  <c r="L18" i="37"/>
  <c r="M18" i="37"/>
  <c r="N18" i="37"/>
  <c r="O18" i="37"/>
  <c r="P18" i="37"/>
  <c r="Q18" i="37"/>
  <c r="D41" i="37"/>
  <c r="E41" i="37"/>
  <c r="F41" i="37"/>
  <c r="G41" i="37"/>
  <c r="H41" i="37"/>
  <c r="I41" i="37"/>
  <c r="J41" i="37"/>
  <c r="K41" i="37"/>
  <c r="L41" i="37"/>
  <c r="M41" i="37"/>
  <c r="N41" i="37"/>
  <c r="O41" i="37"/>
  <c r="P41" i="37"/>
  <c r="Q41" i="37"/>
  <c r="D9" i="37"/>
  <c r="E9" i="37"/>
  <c r="F9" i="37"/>
  <c r="G9" i="37"/>
  <c r="H9" i="37"/>
  <c r="I9" i="37"/>
  <c r="J9" i="37"/>
  <c r="K9" i="37"/>
  <c r="L9" i="37"/>
  <c r="M9" i="37"/>
  <c r="N9" i="37"/>
  <c r="O9" i="37"/>
  <c r="P9" i="37"/>
  <c r="Q9" i="37"/>
  <c r="D11" i="37"/>
  <c r="E11" i="37"/>
  <c r="F11" i="37"/>
  <c r="G11" i="37"/>
  <c r="H11" i="37"/>
  <c r="I11" i="37"/>
  <c r="J11" i="37"/>
  <c r="K11" i="37"/>
  <c r="L11" i="37"/>
  <c r="M11" i="37"/>
  <c r="N11" i="37"/>
  <c r="O11" i="37"/>
  <c r="P11" i="37"/>
  <c r="Q11" i="37"/>
  <c r="D28" i="37"/>
  <c r="E28" i="37"/>
  <c r="F28" i="37"/>
  <c r="G28" i="37"/>
  <c r="H28" i="37"/>
  <c r="I28" i="37"/>
  <c r="J28" i="37"/>
  <c r="K28" i="37"/>
  <c r="L28" i="37"/>
  <c r="M28" i="37"/>
  <c r="N28" i="37"/>
  <c r="O28" i="37"/>
  <c r="P28" i="37"/>
  <c r="Q28" i="37"/>
  <c r="D10" i="37"/>
  <c r="E10" i="37"/>
  <c r="F10" i="37"/>
  <c r="G10" i="37"/>
  <c r="H10" i="37"/>
  <c r="I10" i="37"/>
  <c r="J10" i="37"/>
  <c r="K10" i="37"/>
  <c r="L10" i="37"/>
  <c r="M10" i="37"/>
  <c r="N10" i="37"/>
  <c r="O10" i="37"/>
  <c r="P10" i="37"/>
  <c r="Q10" i="37"/>
  <c r="D40" i="37"/>
  <c r="E40" i="37"/>
  <c r="F40" i="37"/>
  <c r="G40" i="37"/>
  <c r="H40" i="37"/>
  <c r="I40" i="37"/>
  <c r="J40" i="37"/>
  <c r="K40" i="37"/>
  <c r="L40" i="37"/>
  <c r="M40" i="37"/>
  <c r="N40" i="37"/>
  <c r="O40" i="37"/>
  <c r="P40" i="37"/>
  <c r="Q40" i="37"/>
  <c r="D19" i="37"/>
  <c r="E19" i="37"/>
  <c r="F19" i="37"/>
  <c r="G19" i="37"/>
  <c r="H19" i="37"/>
  <c r="I19" i="37"/>
  <c r="J19" i="37"/>
  <c r="K19" i="37"/>
  <c r="L19" i="37"/>
  <c r="M19" i="37"/>
  <c r="N19" i="37"/>
  <c r="O19" i="37"/>
  <c r="P19" i="37"/>
  <c r="Q19" i="37"/>
  <c r="D29" i="37"/>
  <c r="E29" i="37"/>
  <c r="F29" i="37"/>
  <c r="G29" i="37"/>
  <c r="H29" i="37"/>
  <c r="I29" i="37"/>
  <c r="J29" i="37"/>
  <c r="K29" i="37"/>
  <c r="L29" i="37"/>
  <c r="M29" i="37"/>
  <c r="N29" i="37"/>
  <c r="O29" i="37"/>
  <c r="P29" i="37"/>
  <c r="Q29" i="37"/>
  <c r="D17" i="37"/>
  <c r="E17" i="37"/>
  <c r="F17" i="37"/>
  <c r="G17" i="37"/>
  <c r="H17" i="37"/>
  <c r="I17" i="37"/>
  <c r="J17" i="37"/>
  <c r="K17" i="37"/>
  <c r="L17" i="37"/>
  <c r="M17" i="37"/>
  <c r="N17" i="37"/>
  <c r="O17" i="37"/>
  <c r="P17" i="37"/>
  <c r="Q17" i="37"/>
  <c r="D15" i="37"/>
  <c r="E15" i="37"/>
  <c r="F15" i="37"/>
  <c r="G15" i="37"/>
  <c r="H15" i="37"/>
  <c r="I15" i="37"/>
  <c r="J15" i="37"/>
  <c r="K15" i="37"/>
  <c r="L15" i="37"/>
  <c r="M15" i="37"/>
  <c r="N15" i="37"/>
  <c r="O15" i="37"/>
  <c r="P15" i="37"/>
  <c r="Q15" i="37"/>
  <c r="D26" i="37"/>
  <c r="E26" i="37"/>
  <c r="F26" i="37"/>
  <c r="G26" i="37"/>
  <c r="H26" i="37"/>
  <c r="I26" i="37"/>
  <c r="J26" i="37"/>
  <c r="K26" i="37"/>
  <c r="L26" i="37"/>
  <c r="M26" i="37"/>
  <c r="N26" i="37"/>
  <c r="O26" i="37"/>
  <c r="P26" i="37"/>
  <c r="Q26" i="37"/>
  <c r="D14" i="37"/>
  <c r="E14" i="37"/>
  <c r="F14" i="37"/>
  <c r="G14" i="37"/>
  <c r="H14" i="37"/>
  <c r="I14" i="37"/>
  <c r="J14" i="37"/>
  <c r="K14" i="37"/>
  <c r="L14" i="37"/>
  <c r="M14" i="37"/>
  <c r="N14" i="37"/>
  <c r="O14" i="37"/>
  <c r="P14" i="37"/>
  <c r="Q14" i="37"/>
  <c r="D12" i="37"/>
  <c r="E12" i="37"/>
  <c r="F12" i="37"/>
  <c r="G12" i="37"/>
  <c r="H12" i="37"/>
  <c r="I12" i="37"/>
  <c r="J12" i="37"/>
  <c r="K12" i="37"/>
  <c r="L12" i="37"/>
  <c r="M12" i="37"/>
  <c r="N12" i="37"/>
  <c r="O12" i="37"/>
  <c r="P12" i="37"/>
  <c r="Q12" i="37"/>
  <c r="D35" i="37"/>
  <c r="E35" i="37"/>
  <c r="F35" i="37"/>
  <c r="G35" i="37"/>
  <c r="H35" i="37"/>
  <c r="I35" i="37"/>
  <c r="J35" i="37"/>
  <c r="K35" i="37"/>
  <c r="L35" i="37"/>
  <c r="M35" i="37"/>
  <c r="N35" i="37"/>
  <c r="O35" i="37"/>
  <c r="P35" i="37"/>
  <c r="Q35" i="37"/>
  <c r="D25" i="37"/>
  <c r="E25" i="37"/>
  <c r="F25" i="37"/>
  <c r="G25" i="37"/>
  <c r="H25" i="37"/>
  <c r="I25" i="37"/>
  <c r="J25" i="37"/>
  <c r="K25" i="37"/>
  <c r="L25" i="37"/>
  <c r="M25" i="37"/>
  <c r="N25" i="37"/>
  <c r="O25" i="37"/>
  <c r="P25" i="37"/>
  <c r="Q25" i="37"/>
  <c r="D7" i="37"/>
  <c r="E7" i="37"/>
  <c r="F7" i="37"/>
  <c r="G7" i="37"/>
  <c r="H7" i="37"/>
  <c r="I7" i="37"/>
  <c r="J7" i="37"/>
  <c r="K7" i="37"/>
  <c r="L7" i="37"/>
  <c r="M7" i="37"/>
  <c r="N7" i="37"/>
  <c r="O7" i="37"/>
  <c r="P7" i="37"/>
  <c r="Q7" i="37"/>
  <c r="D22" i="37"/>
  <c r="E22" i="37"/>
  <c r="F22" i="37"/>
  <c r="G22" i="37"/>
  <c r="H22" i="37"/>
  <c r="I22" i="37"/>
  <c r="J22" i="37"/>
  <c r="K22" i="37"/>
  <c r="L22" i="37"/>
  <c r="M22" i="37"/>
  <c r="N22" i="37"/>
  <c r="O22" i="37"/>
  <c r="P22" i="37"/>
  <c r="Q22" i="37"/>
  <c r="D23" i="37"/>
  <c r="E23" i="37"/>
  <c r="F23" i="37"/>
  <c r="G23" i="37"/>
  <c r="H23" i="37"/>
  <c r="I23" i="37"/>
  <c r="J23" i="37"/>
  <c r="K23" i="37"/>
  <c r="L23" i="37"/>
  <c r="M23" i="37"/>
  <c r="N23" i="37"/>
  <c r="O23" i="37"/>
  <c r="P23" i="37"/>
  <c r="Q23" i="37"/>
  <c r="D21" i="37"/>
  <c r="E21" i="37"/>
  <c r="F21" i="37"/>
  <c r="G21" i="37"/>
  <c r="H21" i="37"/>
  <c r="I21" i="37"/>
  <c r="J21" i="37"/>
  <c r="K21" i="37"/>
  <c r="L21" i="37"/>
  <c r="M21" i="37"/>
  <c r="N21" i="37"/>
  <c r="O21" i="37"/>
  <c r="P21" i="37"/>
  <c r="Q21" i="37"/>
  <c r="D24" i="37"/>
  <c r="E24" i="37"/>
  <c r="F24" i="37"/>
  <c r="G24" i="37"/>
  <c r="H24" i="37"/>
  <c r="I24" i="37"/>
  <c r="J24" i="37"/>
  <c r="K24" i="37"/>
  <c r="L24" i="37"/>
  <c r="M24" i="37"/>
  <c r="N24" i="37"/>
  <c r="O24" i="37"/>
  <c r="P24" i="37"/>
  <c r="Q24" i="37"/>
  <c r="D27" i="37"/>
  <c r="E27" i="37"/>
  <c r="F27" i="37"/>
  <c r="G27" i="37"/>
  <c r="H27" i="37"/>
  <c r="I27" i="37"/>
  <c r="J27" i="37"/>
  <c r="K27" i="37"/>
  <c r="L27" i="37"/>
  <c r="M27" i="37"/>
  <c r="N27" i="37"/>
  <c r="O27" i="37"/>
  <c r="P27" i="37"/>
  <c r="Q27" i="37"/>
  <c r="D34" i="37"/>
  <c r="E34" i="37"/>
  <c r="F34" i="37"/>
  <c r="G34" i="37"/>
  <c r="H34" i="37"/>
  <c r="I34" i="37"/>
  <c r="J34" i="37"/>
  <c r="K34" i="37"/>
  <c r="L34" i="37"/>
  <c r="M34" i="37"/>
  <c r="N34" i="37"/>
  <c r="O34" i="37"/>
  <c r="P34" i="37"/>
  <c r="Q34" i="37"/>
  <c r="D39" i="37"/>
  <c r="E39" i="37"/>
  <c r="F39" i="37"/>
  <c r="G39" i="37"/>
  <c r="H39" i="37"/>
  <c r="I39" i="37"/>
  <c r="J39" i="37"/>
  <c r="K39" i="37"/>
  <c r="L39" i="37"/>
  <c r="M39" i="37"/>
  <c r="N39" i="37"/>
  <c r="O39" i="37"/>
  <c r="P39" i="37"/>
  <c r="Q39" i="37"/>
  <c r="D42" i="37"/>
  <c r="E42" i="37"/>
  <c r="F42" i="37"/>
  <c r="G42" i="37"/>
  <c r="H42" i="37"/>
  <c r="I42" i="37"/>
  <c r="J42" i="37"/>
  <c r="K42" i="37"/>
  <c r="L42" i="37"/>
  <c r="M42" i="37"/>
  <c r="N42" i="37"/>
  <c r="O42" i="37"/>
  <c r="P42" i="37"/>
  <c r="Q42" i="37"/>
  <c r="D16" i="37"/>
  <c r="E16" i="37"/>
  <c r="F16" i="37"/>
  <c r="G16" i="37"/>
  <c r="H16" i="37"/>
  <c r="I16" i="37"/>
  <c r="J16" i="37"/>
  <c r="K16" i="37"/>
  <c r="L16" i="37"/>
  <c r="M16" i="37"/>
  <c r="N16" i="37"/>
  <c r="O16" i="37"/>
  <c r="P16" i="37"/>
  <c r="Q16" i="37"/>
  <c r="D30" i="37"/>
  <c r="E30" i="37"/>
  <c r="F30" i="37"/>
  <c r="G30" i="37"/>
  <c r="H30" i="37"/>
  <c r="I30" i="37"/>
  <c r="J30" i="37"/>
  <c r="K30" i="37"/>
  <c r="L30" i="37"/>
  <c r="M30" i="37"/>
  <c r="N30" i="37"/>
  <c r="O30" i="37"/>
  <c r="P30" i="37"/>
  <c r="Q30" i="37"/>
  <c r="D36" i="37"/>
  <c r="E36" i="37"/>
  <c r="F36" i="37"/>
  <c r="G36" i="37"/>
  <c r="H36" i="37"/>
  <c r="I36" i="37"/>
  <c r="J36" i="37"/>
  <c r="K36" i="37"/>
  <c r="L36" i="37"/>
  <c r="M36" i="37"/>
  <c r="N36" i="37"/>
  <c r="O36" i="37"/>
  <c r="P36" i="37"/>
  <c r="Q36" i="37"/>
  <c r="D38" i="37"/>
  <c r="E38" i="37"/>
  <c r="F38" i="37"/>
  <c r="G38" i="37"/>
  <c r="H38" i="37"/>
  <c r="I38" i="37"/>
  <c r="J38" i="37"/>
  <c r="K38" i="37"/>
  <c r="L38" i="37"/>
  <c r="M38" i="37"/>
  <c r="N38" i="37"/>
  <c r="O38" i="37"/>
  <c r="P38" i="37"/>
  <c r="Q38" i="37"/>
  <c r="D37" i="37"/>
  <c r="E37" i="37"/>
  <c r="F37" i="37"/>
  <c r="G37" i="37"/>
  <c r="H37" i="37"/>
  <c r="I37" i="37"/>
  <c r="J37" i="37"/>
  <c r="K37" i="37"/>
  <c r="L37" i="37"/>
  <c r="M37" i="37"/>
  <c r="N37" i="37"/>
  <c r="O37" i="37"/>
  <c r="P37" i="37"/>
  <c r="Q37" i="37"/>
  <c r="D32" i="37"/>
  <c r="E32" i="37"/>
  <c r="F32" i="37"/>
  <c r="G32" i="37"/>
  <c r="H32" i="37"/>
  <c r="I32" i="37"/>
  <c r="J32" i="37"/>
  <c r="K32" i="37"/>
  <c r="L32" i="37"/>
  <c r="M32" i="37"/>
  <c r="N32" i="37"/>
  <c r="O32" i="37"/>
  <c r="P32" i="37"/>
  <c r="Q32" i="37"/>
  <c r="D33" i="37"/>
  <c r="E33" i="37"/>
  <c r="F33" i="37"/>
  <c r="G33" i="37"/>
  <c r="H33" i="37"/>
  <c r="I33" i="37"/>
  <c r="J33" i="37"/>
  <c r="K33" i="37"/>
  <c r="L33" i="37"/>
  <c r="M33" i="37"/>
  <c r="N33" i="37"/>
  <c r="O33" i="37"/>
  <c r="P33" i="37"/>
  <c r="Q33" i="37"/>
  <c r="D31" i="37"/>
  <c r="E31" i="37"/>
  <c r="F31" i="37"/>
  <c r="G31" i="37"/>
  <c r="H31" i="37"/>
  <c r="I31" i="37"/>
  <c r="J31" i="37"/>
  <c r="K31" i="37"/>
  <c r="L31" i="37"/>
  <c r="M31" i="37"/>
  <c r="N31" i="37"/>
  <c r="O31" i="37"/>
  <c r="P31" i="37"/>
  <c r="Q31" i="37"/>
  <c r="D8" i="37"/>
  <c r="E8" i="37"/>
  <c r="F8" i="37"/>
  <c r="G8" i="37"/>
  <c r="H8" i="37"/>
  <c r="I8" i="37"/>
  <c r="J8" i="37"/>
  <c r="K8" i="37"/>
  <c r="L8" i="37"/>
  <c r="M8" i="37"/>
  <c r="N8" i="37"/>
  <c r="O8" i="37"/>
  <c r="P8" i="37"/>
  <c r="Q8" i="37"/>
  <c r="D43" i="37"/>
  <c r="E43" i="37"/>
  <c r="F43" i="37"/>
  <c r="G43" i="37"/>
  <c r="H43" i="37"/>
  <c r="I43" i="37"/>
  <c r="J43" i="37"/>
  <c r="K43" i="37"/>
  <c r="L43" i="37"/>
  <c r="M43" i="37"/>
  <c r="N43" i="37"/>
  <c r="O43" i="37"/>
  <c r="P43" i="37"/>
  <c r="Q43" i="37"/>
  <c r="C20" i="37"/>
  <c r="C18" i="37"/>
  <c r="C41" i="37"/>
  <c r="C9" i="37"/>
  <c r="C11" i="37"/>
  <c r="C28" i="37"/>
  <c r="C10" i="37"/>
  <c r="C40" i="37"/>
  <c r="C19" i="37"/>
  <c r="C29" i="37"/>
  <c r="C17" i="37"/>
  <c r="C15" i="37"/>
  <c r="C26" i="37"/>
  <c r="C14" i="37"/>
  <c r="C12" i="37"/>
  <c r="C35" i="37"/>
  <c r="C25" i="37"/>
  <c r="C7" i="37"/>
  <c r="C22" i="37"/>
  <c r="C23" i="37"/>
  <c r="C21" i="37"/>
  <c r="C24" i="37"/>
  <c r="C27" i="37"/>
  <c r="C34" i="37"/>
  <c r="C39" i="37"/>
  <c r="C42" i="37"/>
  <c r="C16" i="37"/>
  <c r="C30" i="37"/>
  <c r="C36" i="37"/>
  <c r="C38" i="37"/>
  <c r="C37" i="37"/>
  <c r="C32" i="37"/>
  <c r="C33" i="37"/>
  <c r="C31" i="37"/>
  <c r="C8" i="37"/>
  <c r="C43" i="37"/>
  <c r="C13" i="37"/>
  <c r="D49" i="47"/>
  <c r="E49" i="47"/>
  <c r="F49" i="47"/>
  <c r="G49" i="47"/>
  <c r="H49" i="47"/>
  <c r="I49" i="47"/>
  <c r="J49" i="47"/>
  <c r="K49" i="47"/>
  <c r="L49" i="47"/>
  <c r="M49" i="47"/>
  <c r="N49" i="47"/>
  <c r="O49" i="47"/>
  <c r="P49" i="47"/>
  <c r="Q49" i="47"/>
  <c r="C49" i="47"/>
  <c r="D44" i="47"/>
  <c r="E44" i="47"/>
  <c r="F44" i="47"/>
  <c r="G44" i="47"/>
  <c r="H44" i="47"/>
  <c r="I44" i="47"/>
  <c r="J44" i="47"/>
  <c r="K44" i="47"/>
  <c r="L44" i="47"/>
  <c r="M44" i="47"/>
  <c r="N44" i="47"/>
  <c r="O44" i="47"/>
  <c r="P44" i="47"/>
  <c r="Q44" i="47"/>
  <c r="C44" i="47"/>
  <c r="C33" i="9" l="1"/>
  <c r="Q6" i="20" l="1"/>
  <c r="Q7" i="20"/>
  <c r="Q8"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Q35" i="20"/>
  <c r="Q36" i="20"/>
  <c r="Q37" i="20"/>
  <c r="Q38" i="20"/>
  <c r="Q5" i="20"/>
  <c r="O6" i="20"/>
  <c r="S6" i="20" s="1"/>
  <c r="O7" i="20"/>
  <c r="O8" i="20"/>
  <c r="S8" i="20" s="1"/>
  <c r="O9" i="20"/>
  <c r="S9" i="20" s="1"/>
  <c r="O10" i="20"/>
  <c r="S10" i="20" s="1"/>
  <c r="O11" i="20"/>
  <c r="S11" i="20" s="1"/>
  <c r="O12" i="20"/>
  <c r="O13" i="20"/>
  <c r="S13" i="20" s="1"/>
  <c r="O14" i="20"/>
  <c r="S14" i="20" s="1"/>
  <c r="O15" i="20"/>
  <c r="O16" i="20"/>
  <c r="S16" i="20" s="1"/>
  <c r="O17" i="20"/>
  <c r="S17" i="20" s="1"/>
  <c r="O18" i="20"/>
  <c r="S18" i="20" s="1"/>
  <c r="O19" i="20"/>
  <c r="S19" i="20" s="1"/>
  <c r="O20" i="20"/>
  <c r="O21" i="20"/>
  <c r="S21" i="20" s="1"/>
  <c r="O22" i="20"/>
  <c r="S22" i="20" s="1"/>
  <c r="O23" i="20"/>
  <c r="O24" i="20"/>
  <c r="S24" i="20" s="1"/>
  <c r="O25" i="20"/>
  <c r="S25" i="20" s="1"/>
  <c r="O26" i="20"/>
  <c r="S26" i="20" s="1"/>
  <c r="O27" i="20"/>
  <c r="S27" i="20" s="1"/>
  <c r="O28" i="20"/>
  <c r="O29" i="20"/>
  <c r="S29" i="20" s="1"/>
  <c r="O30" i="20"/>
  <c r="S30" i="20" s="1"/>
  <c r="O31" i="20"/>
  <c r="O32" i="20"/>
  <c r="S32" i="20" s="1"/>
  <c r="O33" i="20"/>
  <c r="S33" i="20" s="1"/>
  <c r="O34" i="20"/>
  <c r="S34" i="20" s="1"/>
  <c r="O35" i="20"/>
  <c r="S35" i="20" s="1"/>
  <c r="O36" i="20"/>
  <c r="O37" i="20"/>
  <c r="S37" i="20" s="1"/>
  <c r="O38" i="20"/>
  <c r="S38" i="20" s="1"/>
  <c r="O5" i="20"/>
  <c r="S5" i="20" s="1"/>
  <c r="S36" i="20" l="1"/>
  <c r="S28" i="20"/>
  <c r="S20" i="20"/>
  <c r="S12" i="20"/>
  <c r="S31" i="20"/>
  <c r="S23" i="20"/>
  <c r="S15" i="20"/>
  <c r="S7" i="20"/>
  <c r="J29" i="9"/>
  <c r="Q48" i="28" l="1"/>
  <c r="C43" i="28"/>
  <c r="D7" i="16"/>
  <c r="P48" i="16"/>
  <c r="O48" i="16"/>
  <c r="N48" i="16"/>
  <c r="M48" i="16"/>
  <c r="L48" i="16"/>
  <c r="K48" i="16"/>
  <c r="J48" i="16"/>
  <c r="I48" i="16"/>
  <c r="H48" i="16"/>
  <c r="G48" i="16"/>
  <c r="F48" i="16"/>
  <c r="E48" i="16"/>
  <c r="D48" i="16"/>
  <c r="C48" i="16"/>
  <c r="P47" i="16"/>
  <c r="O47" i="16"/>
  <c r="N47" i="16"/>
  <c r="M47" i="16"/>
  <c r="L47" i="16"/>
  <c r="K47" i="16"/>
  <c r="J47" i="16"/>
  <c r="I47" i="16"/>
  <c r="H47" i="16"/>
  <c r="G47" i="16"/>
  <c r="F47" i="16"/>
  <c r="E47" i="16"/>
  <c r="D47" i="16"/>
  <c r="C47" i="16"/>
  <c r="P46" i="16"/>
  <c r="O46" i="16"/>
  <c r="N46" i="16"/>
  <c r="M46" i="16"/>
  <c r="L46" i="16"/>
  <c r="K46" i="16"/>
  <c r="J46" i="16"/>
  <c r="I46" i="16"/>
  <c r="H46" i="16"/>
  <c r="G46" i="16"/>
  <c r="F46" i="16"/>
  <c r="E46" i="16"/>
  <c r="D46" i="16"/>
  <c r="C46" i="16"/>
  <c r="P43" i="16"/>
  <c r="O43" i="16"/>
  <c r="N43" i="16"/>
  <c r="M43" i="16"/>
  <c r="L43" i="16"/>
  <c r="K43" i="16"/>
  <c r="J43" i="16"/>
  <c r="I43" i="16"/>
  <c r="H43" i="16"/>
  <c r="G43" i="16"/>
  <c r="F43" i="16"/>
  <c r="E43" i="16"/>
  <c r="D43" i="16"/>
  <c r="C43" i="16"/>
  <c r="P42" i="16"/>
  <c r="O42" i="16"/>
  <c r="N42" i="16"/>
  <c r="M42" i="16"/>
  <c r="L42" i="16"/>
  <c r="K42" i="16"/>
  <c r="J42" i="16"/>
  <c r="I42" i="16"/>
  <c r="H42" i="16"/>
  <c r="G42" i="16"/>
  <c r="F42" i="16"/>
  <c r="E42" i="16"/>
  <c r="D42" i="16"/>
  <c r="C42" i="16"/>
  <c r="P41" i="16"/>
  <c r="O41" i="16"/>
  <c r="N41" i="16"/>
  <c r="M41" i="16"/>
  <c r="L41" i="16"/>
  <c r="K41" i="16"/>
  <c r="J41" i="16"/>
  <c r="I41" i="16"/>
  <c r="H41" i="16"/>
  <c r="G41" i="16"/>
  <c r="F41" i="16"/>
  <c r="E41" i="16"/>
  <c r="D41" i="16"/>
  <c r="C41" i="16"/>
  <c r="P40" i="16"/>
  <c r="O40" i="16"/>
  <c r="N40" i="16"/>
  <c r="M40" i="16"/>
  <c r="L40" i="16"/>
  <c r="K40" i="16"/>
  <c r="J40" i="16"/>
  <c r="I40" i="16"/>
  <c r="H40" i="16"/>
  <c r="G40" i="16"/>
  <c r="F40" i="16"/>
  <c r="E40" i="16"/>
  <c r="D40" i="16"/>
  <c r="C40" i="16"/>
  <c r="P39" i="16"/>
  <c r="O39" i="16"/>
  <c r="N39" i="16"/>
  <c r="M39" i="16"/>
  <c r="L39" i="16"/>
  <c r="K39" i="16"/>
  <c r="J39" i="16"/>
  <c r="I39" i="16"/>
  <c r="H39" i="16"/>
  <c r="G39" i="16"/>
  <c r="F39" i="16"/>
  <c r="E39" i="16"/>
  <c r="D39" i="16"/>
  <c r="C39" i="16"/>
  <c r="P38" i="16"/>
  <c r="O38" i="16"/>
  <c r="N38" i="16"/>
  <c r="M38" i="16"/>
  <c r="L38" i="16"/>
  <c r="K38" i="16"/>
  <c r="J38" i="16"/>
  <c r="I38" i="16"/>
  <c r="H38" i="16"/>
  <c r="G38" i="16"/>
  <c r="F38" i="16"/>
  <c r="E38" i="16"/>
  <c r="D38" i="16"/>
  <c r="C38" i="16"/>
  <c r="P37" i="16"/>
  <c r="O37" i="16"/>
  <c r="N37" i="16"/>
  <c r="M37" i="16"/>
  <c r="L37" i="16"/>
  <c r="K37" i="16"/>
  <c r="J37" i="16"/>
  <c r="I37" i="16"/>
  <c r="H37" i="16"/>
  <c r="G37" i="16"/>
  <c r="F37" i="16"/>
  <c r="E37" i="16"/>
  <c r="D37" i="16"/>
  <c r="C37" i="16"/>
  <c r="P36" i="16"/>
  <c r="O36" i="16"/>
  <c r="N36" i="16"/>
  <c r="M36" i="16"/>
  <c r="L36" i="16"/>
  <c r="K36" i="16"/>
  <c r="J36" i="16"/>
  <c r="I36" i="16"/>
  <c r="H36" i="16"/>
  <c r="G36" i="16"/>
  <c r="F36" i="16"/>
  <c r="E36" i="16"/>
  <c r="D36" i="16"/>
  <c r="C36" i="16"/>
  <c r="P35" i="16"/>
  <c r="O35" i="16"/>
  <c r="N35" i="16"/>
  <c r="M35" i="16"/>
  <c r="L35" i="16"/>
  <c r="K35" i="16"/>
  <c r="J35" i="16"/>
  <c r="I35" i="16"/>
  <c r="H35" i="16"/>
  <c r="G35" i="16"/>
  <c r="F35" i="16"/>
  <c r="E35" i="16"/>
  <c r="D35" i="16"/>
  <c r="C35" i="16"/>
  <c r="P34" i="16"/>
  <c r="O34" i="16"/>
  <c r="N34" i="16"/>
  <c r="M34" i="16"/>
  <c r="L34" i="16"/>
  <c r="K34" i="16"/>
  <c r="J34" i="16"/>
  <c r="I34" i="16"/>
  <c r="H34" i="16"/>
  <c r="G34" i="16"/>
  <c r="F34" i="16"/>
  <c r="E34" i="16"/>
  <c r="D34" i="16"/>
  <c r="C34" i="16"/>
  <c r="P33" i="16"/>
  <c r="O33" i="16"/>
  <c r="N33" i="16"/>
  <c r="M33" i="16"/>
  <c r="L33" i="16"/>
  <c r="K33" i="16"/>
  <c r="J33" i="16"/>
  <c r="I33" i="16"/>
  <c r="H33" i="16"/>
  <c r="G33" i="16"/>
  <c r="F33" i="16"/>
  <c r="E33" i="16"/>
  <c r="D33" i="16"/>
  <c r="C33" i="16"/>
  <c r="P32" i="16"/>
  <c r="O32" i="16"/>
  <c r="N32" i="16"/>
  <c r="M32" i="16"/>
  <c r="L32" i="16"/>
  <c r="K32" i="16"/>
  <c r="J32" i="16"/>
  <c r="I32" i="16"/>
  <c r="H32" i="16"/>
  <c r="G32" i="16"/>
  <c r="F32" i="16"/>
  <c r="E32" i="16"/>
  <c r="D32" i="16"/>
  <c r="C32" i="16"/>
  <c r="P31" i="16"/>
  <c r="O31" i="16"/>
  <c r="N31" i="16"/>
  <c r="M31" i="16"/>
  <c r="L31" i="16"/>
  <c r="K31" i="16"/>
  <c r="J31" i="16"/>
  <c r="I31" i="16"/>
  <c r="H31" i="16"/>
  <c r="G31" i="16"/>
  <c r="F31" i="16"/>
  <c r="E31" i="16"/>
  <c r="D31" i="16"/>
  <c r="C31" i="16"/>
  <c r="P30" i="16"/>
  <c r="O30" i="16"/>
  <c r="N30" i="16"/>
  <c r="M30" i="16"/>
  <c r="L30" i="16"/>
  <c r="K30" i="16"/>
  <c r="J30" i="16"/>
  <c r="I30" i="16"/>
  <c r="H30" i="16"/>
  <c r="G30" i="16"/>
  <c r="F30" i="16"/>
  <c r="E30" i="16"/>
  <c r="D30" i="16"/>
  <c r="C30" i="16"/>
  <c r="P29" i="16"/>
  <c r="O29" i="16"/>
  <c r="N29" i="16"/>
  <c r="M29" i="16"/>
  <c r="L29" i="16"/>
  <c r="K29" i="16"/>
  <c r="J29" i="16"/>
  <c r="I29" i="16"/>
  <c r="H29" i="16"/>
  <c r="G29" i="16"/>
  <c r="F29" i="16"/>
  <c r="E29" i="16"/>
  <c r="D29" i="16"/>
  <c r="C29" i="16"/>
  <c r="Q28" i="16"/>
  <c r="P28" i="16"/>
  <c r="O28" i="16"/>
  <c r="N28" i="16"/>
  <c r="M28" i="16"/>
  <c r="L28" i="16"/>
  <c r="K28" i="16"/>
  <c r="J28" i="16"/>
  <c r="I28" i="16"/>
  <c r="H28" i="16"/>
  <c r="G28" i="16"/>
  <c r="F28" i="16"/>
  <c r="E28" i="16"/>
  <c r="D28" i="16"/>
  <c r="C28" i="16"/>
  <c r="P27" i="16"/>
  <c r="O27" i="16"/>
  <c r="N27" i="16"/>
  <c r="M27" i="16"/>
  <c r="L27" i="16"/>
  <c r="K27" i="16"/>
  <c r="J27" i="16"/>
  <c r="I27" i="16"/>
  <c r="H27" i="16"/>
  <c r="G27" i="16"/>
  <c r="F27" i="16"/>
  <c r="E27" i="16"/>
  <c r="D27" i="16"/>
  <c r="C27" i="16"/>
  <c r="P26" i="16"/>
  <c r="O26" i="16"/>
  <c r="N26" i="16"/>
  <c r="M26" i="16"/>
  <c r="L26" i="16"/>
  <c r="K26" i="16"/>
  <c r="J26" i="16"/>
  <c r="I26" i="16"/>
  <c r="H26" i="16"/>
  <c r="G26" i="16"/>
  <c r="F26" i="16"/>
  <c r="E26" i="16"/>
  <c r="D26" i="16"/>
  <c r="C26" i="16"/>
  <c r="P25" i="16"/>
  <c r="O25" i="16"/>
  <c r="N25" i="16"/>
  <c r="M25" i="16"/>
  <c r="L25" i="16"/>
  <c r="K25" i="16"/>
  <c r="J25" i="16"/>
  <c r="I25" i="16"/>
  <c r="H25" i="16"/>
  <c r="G25" i="16"/>
  <c r="F25" i="16"/>
  <c r="E25" i="16"/>
  <c r="D25" i="16"/>
  <c r="C25" i="16"/>
  <c r="P24" i="16"/>
  <c r="O24" i="16"/>
  <c r="N24" i="16"/>
  <c r="M24" i="16"/>
  <c r="L24" i="16"/>
  <c r="K24" i="16"/>
  <c r="J24" i="16"/>
  <c r="I24" i="16"/>
  <c r="H24" i="16"/>
  <c r="G24" i="16"/>
  <c r="F24" i="16"/>
  <c r="E24" i="16"/>
  <c r="D24" i="16"/>
  <c r="C24" i="16"/>
  <c r="P23" i="16"/>
  <c r="O23" i="16"/>
  <c r="N23" i="16"/>
  <c r="M23" i="16"/>
  <c r="L23" i="16"/>
  <c r="K23" i="16"/>
  <c r="J23" i="16"/>
  <c r="I23" i="16"/>
  <c r="H23" i="16"/>
  <c r="G23" i="16"/>
  <c r="F23" i="16"/>
  <c r="E23" i="16"/>
  <c r="D23" i="16"/>
  <c r="C23" i="16"/>
  <c r="P22" i="16"/>
  <c r="O22" i="16"/>
  <c r="N22" i="16"/>
  <c r="M22" i="16"/>
  <c r="L22" i="16"/>
  <c r="K22" i="16"/>
  <c r="J22" i="16"/>
  <c r="I22" i="16"/>
  <c r="H22" i="16"/>
  <c r="G22" i="16"/>
  <c r="F22" i="16"/>
  <c r="E22" i="16"/>
  <c r="D22" i="16"/>
  <c r="C22" i="16"/>
  <c r="P21" i="16"/>
  <c r="O21" i="16"/>
  <c r="N21" i="16"/>
  <c r="M21" i="16"/>
  <c r="L21" i="16"/>
  <c r="K21" i="16"/>
  <c r="J21" i="16"/>
  <c r="I21" i="16"/>
  <c r="H21" i="16"/>
  <c r="G21" i="16"/>
  <c r="F21" i="16"/>
  <c r="E21" i="16"/>
  <c r="D21" i="16"/>
  <c r="C21" i="16"/>
  <c r="P20" i="16"/>
  <c r="O20" i="16"/>
  <c r="N20" i="16"/>
  <c r="M20" i="16"/>
  <c r="L20" i="16"/>
  <c r="K20" i="16"/>
  <c r="J20" i="16"/>
  <c r="I20" i="16"/>
  <c r="H20" i="16"/>
  <c r="G20" i="16"/>
  <c r="F20" i="16"/>
  <c r="E20" i="16"/>
  <c r="D20" i="16"/>
  <c r="C20" i="16"/>
  <c r="P19" i="16"/>
  <c r="O19" i="16"/>
  <c r="N19" i="16"/>
  <c r="M19" i="16"/>
  <c r="L19" i="16"/>
  <c r="K19" i="16"/>
  <c r="J19" i="16"/>
  <c r="I19" i="16"/>
  <c r="H19" i="16"/>
  <c r="G19" i="16"/>
  <c r="F19" i="16"/>
  <c r="E19" i="16"/>
  <c r="D19" i="16"/>
  <c r="C19" i="16"/>
  <c r="P18" i="16"/>
  <c r="O18" i="16"/>
  <c r="N18" i="16"/>
  <c r="M18" i="16"/>
  <c r="L18" i="16"/>
  <c r="K18" i="16"/>
  <c r="J18" i="16"/>
  <c r="I18" i="16"/>
  <c r="H18" i="16"/>
  <c r="G18" i="16"/>
  <c r="F18" i="16"/>
  <c r="E18" i="16"/>
  <c r="D18" i="16"/>
  <c r="C18" i="16"/>
  <c r="P17" i="16"/>
  <c r="O17" i="16"/>
  <c r="N17" i="16"/>
  <c r="M17" i="16"/>
  <c r="L17" i="16"/>
  <c r="K17" i="16"/>
  <c r="J17" i="16"/>
  <c r="I17" i="16"/>
  <c r="H17" i="16"/>
  <c r="G17" i="16"/>
  <c r="F17" i="16"/>
  <c r="E17" i="16"/>
  <c r="D17" i="16"/>
  <c r="C17" i="16"/>
  <c r="P16" i="16"/>
  <c r="O16" i="16"/>
  <c r="N16" i="16"/>
  <c r="M16" i="16"/>
  <c r="L16" i="16"/>
  <c r="K16" i="16"/>
  <c r="J16" i="16"/>
  <c r="I16" i="16"/>
  <c r="H16" i="16"/>
  <c r="G16" i="16"/>
  <c r="F16" i="16"/>
  <c r="E16" i="16"/>
  <c r="D16" i="16"/>
  <c r="C16" i="16"/>
  <c r="P15" i="16"/>
  <c r="O15" i="16"/>
  <c r="N15" i="16"/>
  <c r="M15" i="16"/>
  <c r="L15" i="16"/>
  <c r="K15" i="16"/>
  <c r="J15" i="16"/>
  <c r="I15" i="16"/>
  <c r="H15" i="16"/>
  <c r="G15" i="16"/>
  <c r="F15" i="16"/>
  <c r="E15" i="16"/>
  <c r="D15" i="16"/>
  <c r="C15" i="16"/>
  <c r="P14" i="16"/>
  <c r="O14" i="16"/>
  <c r="N14" i="16"/>
  <c r="M14" i="16"/>
  <c r="L14" i="16"/>
  <c r="K14" i="16"/>
  <c r="J14" i="16"/>
  <c r="I14" i="16"/>
  <c r="H14" i="16"/>
  <c r="G14" i="16"/>
  <c r="F14" i="16"/>
  <c r="E14" i="16"/>
  <c r="D14" i="16"/>
  <c r="C14" i="16"/>
  <c r="P13" i="16"/>
  <c r="O13" i="16"/>
  <c r="N13" i="16"/>
  <c r="M13" i="16"/>
  <c r="L13" i="16"/>
  <c r="K13" i="16"/>
  <c r="J13" i="16"/>
  <c r="I13" i="16"/>
  <c r="H13" i="16"/>
  <c r="G13" i="16"/>
  <c r="F13" i="16"/>
  <c r="E13" i="16"/>
  <c r="D13" i="16"/>
  <c r="C13" i="16"/>
  <c r="P12" i="16"/>
  <c r="O12" i="16"/>
  <c r="N12" i="16"/>
  <c r="M12" i="16"/>
  <c r="L12" i="16"/>
  <c r="K12" i="16"/>
  <c r="J12" i="16"/>
  <c r="I12" i="16"/>
  <c r="H12" i="16"/>
  <c r="G12" i="16"/>
  <c r="F12" i="16"/>
  <c r="E12" i="16"/>
  <c r="D12" i="16"/>
  <c r="C12" i="16"/>
  <c r="P11" i="16"/>
  <c r="O11" i="16"/>
  <c r="N11" i="16"/>
  <c r="M11" i="16"/>
  <c r="L11" i="16"/>
  <c r="K11" i="16"/>
  <c r="J11" i="16"/>
  <c r="I11" i="16"/>
  <c r="H11" i="16"/>
  <c r="G11" i="16"/>
  <c r="F11" i="16"/>
  <c r="E11" i="16"/>
  <c r="D11" i="16"/>
  <c r="C11" i="16"/>
  <c r="P10" i="16"/>
  <c r="O10" i="16"/>
  <c r="N10" i="16"/>
  <c r="M10" i="16"/>
  <c r="L10" i="16"/>
  <c r="K10" i="16"/>
  <c r="J10" i="16"/>
  <c r="I10" i="16"/>
  <c r="H10" i="16"/>
  <c r="G10" i="16"/>
  <c r="F10" i="16"/>
  <c r="E10" i="16"/>
  <c r="D10" i="16"/>
  <c r="C10" i="16"/>
  <c r="P9" i="16"/>
  <c r="O9" i="16"/>
  <c r="N9" i="16"/>
  <c r="M9" i="16"/>
  <c r="L9" i="16"/>
  <c r="K9" i="16"/>
  <c r="J9" i="16"/>
  <c r="I9" i="16"/>
  <c r="H9" i="16"/>
  <c r="G9" i="16"/>
  <c r="F9" i="16"/>
  <c r="E9" i="16"/>
  <c r="D9" i="16"/>
  <c r="C9" i="16"/>
  <c r="P8" i="16"/>
  <c r="O8" i="16"/>
  <c r="N8" i="16"/>
  <c r="M8" i="16"/>
  <c r="L8" i="16"/>
  <c r="K8" i="16"/>
  <c r="J8" i="16"/>
  <c r="I8" i="16"/>
  <c r="H8" i="16"/>
  <c r="G8" i="16"/>
  <c r="F8" i="16"/>
  <c r="E8" i="16"/>
  <c r="D8" i="16"/>
  <c r="C8" i="16"/>
  <c r="P7" i="16"/>
  <c r="O7" i="16"/>
  <c r="N7" i="16"/>
  <c r="M7" i="16"/>
  <c r="L7" i="16"/>
  <c r="K7" i="16"/>
  <c r="J7" i="16"/>
  <c r="I7" i="16"/>
  <c r="H7" i="16"/>
  <c r="G7" i="16"/>
  <c r="F7" i="16"/>
  <c r="E7" i="16"/>
  <c r="C7" i="16"/>
  <c r="Q48" i="15"/>
  <c r="Q48" i="16" s="1"/>
  <c r="Q47" i="15"/>
  <c r="Q47" i="16" s="1"/>
  <c r="Q46" i="15"/>
  <c r="Q46" i="16" s="1"/>
  <c r="Q8" i="16"/>
  <c r="Q9" i="15"/>
  <c r="Q9" i="16" s="1"/>
  <c r="Q10" i="15"/>
  <c r="Q10" i="16" s="1"/>
  <c r="Q11" i="15"/>
  <c r="Q11" i="16" s="1"/>
  <c r="Q12" i="15"/>
  <c r="Q12" i="16" s="1"/>
  <c r="Q13" i="15"/>
  <c r="Q13" i="16" s="1"/>
  <c r="Q14" i="15"/>
  <c r="Q14" i="16" s="1"/>
  <c r="Q15" i="15"/>
  <c r="Q15" i="16" s="1"/>
  <c r="Q16" i="16"/>
  <c r="Q17" i="15"/>
  <c r="Q17" i="16" s="1"/>
  <c r="Q18" i="15"/>
  <c r="Q18" i="16" s="1"/>
  <c r="Q19" i="15"/>
  <c r="Q19" i="16" s="1"/>
  <c r="Q20" i="15"/>
  <c r="Q20" i="16" s="1"/>
  <c r="Q21" i="15"/>
  <c r="Q21" i="16" s="1"/>
  <c r="Q22" i="15"/>
  <c r="Q22" i="16" s="1"/>
  <c r="Q23" i="15"/>
  <c r="Q23" i="16" s="1"/>
  <c r="Q24" i="15"/>
  <c r="Q24" i="16" s="1"/>
  <c r="Q25" i="15"/>
  <c r="Q25" i="16" s="1"/>
  <c r="Q26" i="15"/>
  <c r="Q26" i="16" s="1"/>
  <c r="Q27" i="15"/>
  <c r="Q27" i="16" s="1"/>
  <c r="Q28" i="15"/>
  <c r="Q29" i="15"/>
  <c r="Q29" i="16" s="1"/>
  <c r="Q30" i="15"/>
  <c r="Q30" i="16" s="1"/>
  <c r="Q31" i="15"/>
  <c r="Q31" i="16" s="1"/>
  <c r="Q32" i="15"/>
  <c r="Q32" i="16" s="1"/>
  <c r="Q33" i="15"/>
  <c r="Q33" i="16" s="1"/>
  <c r="Q34" i="15"/>
  <c r="Q34" i="16" s="1"/>
  <c r="Q35" i="15"/>
  <c r="Q35" i="16" s="1"/>
  <c r="Q36" i="15"/>
  <c r="Q36" i="16" s="1"/>
  <c r="Q37" i="15"/>
  <c r="Q37" i="16" s="1"/>
  <c r="Q38" i="15"/>
  <c r="Q38" i="16" s="1"/>
  <c r="Q39" i="15"/>
  <c r="Q39" i="16" s="1"/>
  <c r="Q40" i="15"/>
  <c r="Q40" i="16" s="1"/>
  <c r="Q41" i="15"/>
  <c r="Q41" i="16" s="1"/>
  <c r="Q42" i="15"/>
  <c r="Q42" i="16" s="1"/>
  <c r="Q43" i="15"/>
  <c r="Q43" i="16" s="1"/>
  <c r="Q7" i="16"/>
  <c r="Q8" i="14"/>
  <c r="Q9" i="14"/>
  <c r="Q10" i="14"/>
  <c r="Q11" i="14"/>
  <c r="Q12" i="14"/>
  <c r="Q13" i="14"/>
  <c r="Q14" i="14"/>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6" i="14"/>
  <c r="Q47" i="14"/>
  <c r="Q45" i="14"/>
  <c r="P48" i="14"/>
  <c r="Q8" i="30"/>
  <c r="Q9" i="30"/>
  <c r="Q10" i="30"/>
  <c r="Q11" i="30"/>
  <c r="Q12" i="30"/>
  <c r="Q13" i="30"/>
  <c r="Q14" i="30"/>
  <c r="Q15" i="30"/>
  <c r="Q16" i="30"/>
  <c r="Q17" i="30"/>
  <c r="Q18" i="30"/>
  <c r="Q19" i="30"/>
  <c r="Q20" i="30"/>
  <c r="Q21" i="30"/>
  <c r="Q22" i="30"/>
  <c r="Q23" i="30"/>
  <c r="Q24" i="30"/>
  <c r="Q25" i="30"/>
  <c r="Q26" i="30"/>
  <c r="Q27" i="30"/>
  <c r="Q28" i="30"/>
  <c r="Q29" i="30"/>
  <c r="Q30" i="30"/>
  <c r="Q31" i="30"/>
  <c r="Q32" i="30"/>
  <c r="Q33" i="30"/>
  <c r="Q34" i="30"/>
  <c r="Q35" i="30"/>
  <c r="Q36" i="30"/>
  <c r="Q37" i="30"/>
  <c r="Q38" i="30"/>
  <c r="Q39" i="30"/>
  <c r="Q40" i="30"/>
  <c r="Q41" i="30"/>
  <c r="Q42" i="30"/>
  <c r="Q43" i="30"/>
  <c r="Q7" i="30"/>
  <c r="Q36" i="8"/>
  <c r="P36" i="8"/>
  <c r="O36" i="8"/>
  <c r="N36" i="8"/>
  <c r="M36" i="8"/>
  <c r="L36" i="8"/>
  <c r="K36" i="8"/>
  <c r="J36" i="8"/>
  <c r="I36" i="8"/>
  <c r="H36" i="8"/>
  <c r="F36" i="8"/>
  <c r="E36" i="8"/>
  <c r="D36" i="8"/>
  <c r="C36" i="8"/>
  <c r="Q35" i="8"/>
  <c r="P35" i="8"/>
  <c r="O35" i="8"/>
  <c r="N35" i="8"/>
  <c r="M35" i="8"/>
  <c r="L35" i="8"/>
  <c r="K35" i="8"/>
  <c r="J35" i="8"/>
  <c r="I35" i="8"/>
  <c r="H35" i="8"/>
  <c r="F35" i="8"/>
  <c r="E35" i="8"/>
  <c r="D35" i="8"/>
  <c r="C35" i="8"/>
  <c r="Q34" i="8"/>
  <c r="P34" i="8"/>
  <c r="O34" i="8"/>
  <c r="N34" i="8"/>
  <c r="M34" i="8"/>
  <c r="L34" i="8"/>
  <c r="K34" i="8"/>
  <c r="J34" i="8"/>
  <c r="I34" i="8"/>
  <c r="H34" i="8"/>
  <c r="F34" i="8"/>
  <c r="E34" i="8"/>
  <c r="D34" i="8"/>
  <c r="C34" i="8"/>
  <c r="Q31" i="8"/>
  <c r="P31" i="8"/>
  <c r="O31" i="8"/>
  <c r="N31" i="8"/>
  <c r="M31" i="8"/>
  <c r="L31" i="8"/>
  <c r="K31" i="8"/>
  <c r="J31" i="8"/>
  <c r="I31" i="8"/>
  <c r="H31" i="8"/>
  <c r="G31" i="8"/>
  <c r="F31" i="8"/>
  <c r="E31" i="8"/>
  <c r="D31" i="8"/>
  <c r="C31" i="8"/>
  <c r="Q30" i="8"/>
  <c r="P30" i="8"/>
  <c r="O30" i="8"/>
  <c r="N30" i="8"/>
  <c r="M30" i="8"/>
  <c r="L30" i="8"/>
  <c r="K30" i="8"/>
  <c r="J30" i="8"/>
  <c r="I30" i="8"/>
  <c r="H30" i="8"/>
  <c r="G30" i="8"/>
  <c r="F30" i="8"/>
  <c r="E30" i="8"/>
  <c r="D30" i="8"/>
  <c r="C30" i="8"/>
  <c r="Q29" i="8"/>
  <c r="P29" i="8"/>
  <c r="O29" i="8"/>
  <c r="N29" i="8"/>
  <c r="M29" i="8"/>
  <c r="L29" i="8"/>
  <c r="K29" i="8"/>
  <c r="J29" i="8"/>
  <c r="I29" i="8"/>
  <c r="H29" i="8"/>
  <c r="G29" i="8"/>
  <c r="F29" i="8"/>
  <c r="E29" i="8"/>
  <c r="D29" i="8"/>
  <c r="C29" i="8"/>
  <c r="Q28" i="8"/>
  <c r="P28" i="8"/>
  <c r="O28" i="8"/>
  <c r="N28" i="8"/>
  <c r="M28" i="8"/>
  <c r="L28" i="8"/>
  <c r="K28" i="8"/>
  <c r="J28" i="8"/>
  <c r="I28" i="8"/>
  <c r="H28" i="8"/>
  <c r="G28" i="8"/>
  <c r="F28" i="8"/>
  <c r="E28" i="8"/>
  <c r="D28" i="8"/>
  <c r="C28" i="8"/>
  <c r="Q27" i="8"/>
  <c r="P27" i="8"/>
  <c r="O27" i="8"/>
  <c r="N27" i="8"/>
  <c r="M27" i="8"/>
  <c r="L27" i="8"/>
  <c r="K27" i="8"/>
  <c r="J27" i="8"/>
  <c r="I27" i="8"/>
  <c r="H27" i="8"/>
  <c r="G27" i="8"/>
  <c r="F27" i="8"/>
  <c r="E27" i="8"/>
  <c r="D27" i="8"/>
  <c r="C27" i="8"/>
  <c r="Q26" i="8"/>
  <c r="P26" i="8"/>
  <c r="O26" i="8"/>
  <c r="N26" i="8"/>
  <c r="M26" i="8"/>
  <c r="L26" i="8"/>
  <c r="K26" i="8"/>
  <c r="J26" i="8"/>
  <c r="I26" i="8"/>
  <c r="H26" i="8"/>
  <c r="G26" i="8"/>
  <c r="F26" i="8"/>
  <c r="E26" i="8"/>
  <c r="D26" i="8"/>
  <c r="C26" i="8"/>
  <c r="Q25" i="8"/>
  <c r="P25" i="8"/>
  <c r="O25" i="8"/>
  <c r="N25" i="8"/>
  <c r="M25" i="8"/>
  <c r="L25" i="8"/>
  <c r="K25" i="8"/>
  <c r="J25" i="8"/>
  <c r="I25" i="8"/>
  <c r="H25" i="8"/>
  <c r="G25" i="8"/>
  <c r="F25" i="8"/>
  <c r="E25" i="8"/>
  <c r="D25" i="8"/>
  <c r="C25" i="8"/>
  <c r="Q24" i="8"/>
  <c r="P24" i="8"/>
  <c r="O24" i="8"/>
  <c r="N24" i="8"/>
  <c r="M24" i="8"/>
  <c r="L24" i="8"/>
  <c r="K24" i="8"/>
  <c r="J24" i="8"/>
  <c r="I24" i="8"/>
  <c r="H24" i="8"/>
  <c r="G24" i="8"/>
  <c r="F24" i="8"/>
  <c r="E24" i="8"/>
  <c r="D24" i="8"/>
  <c r="C24" i="8"/>
  <c r="Q23" i="8"/>
  <c r="P23" i="8"/>
  <c r="O23" i="8"/>
  <c r="N23" i="8"/>
  <c r="M23" i="8"/>
  <c r="L23" i="8"/>
  <c r="K23" i="8"/>
  <c r="J23" i="8"/>
  <c r="I23" i="8"/>
  <c r="H23" i="8"/>
  <c r="G23" i="8"/>
  <c r="F23" i="8"/>
  <c r="E23" i="8"/>
  <c r="D23" i="8"/>
  <c r="C23" i="8"/>
  <c r="Q22" i="8"/>
  <c r="P22" i="8"/>
  <c r="O22" i="8"/>
  <c r="N22" i="8"/>
  <c r="M22" i="8"/>
  <c r="L22" i="8"/>
  <c r="K22" i="8"/>
  <c r="J22" i="8"/>
  <c r="I22" i="8"/>
  <c r="H22" i="8"/>
  <c r="G22" i="8"/>
  <c r="F22" i="8"/>
  <c r="E22" i="8"/>
  <c r="D22" i="8"/>
  <c r="C22" i="8"/>
  <c r="Q21" i="8"/>
  <c r="P21" i="8"/>
  <c r="O21" i="8"/>
  <c r="N21" i="8"/>
  <c r="M21" i="8"/>
  <c r="L21" i="8"/>
  <c r="K21" i="8"/>
  <c r="J21" i="8"/>
  <c r="I21" i="8"/>
  <c r="H21" i="8"/>
  <c r="G21" i="8"/>
  <c r="F21" i="8"/>
  <c r="E21" i="8"/>
  <c r="D21" i="8"/>
  <c r="C21" i="8"/>
  <c r="Q20" i="8"/>
  <c r="P20" i="8"/>
  <c r="O20" i="8"/>
  <c r="N20" i="8"/>
  <c r="M20" i="8"/>
  <c r="L20" i="8"/>
  <c r="K20" i="8"/>
  <c r="J20" i="8"/>
  <c r="I20" i="8"/>
  <c r="H20" i="8"/>
  <c r="G20" i="8"/>
  <c r="F20" i="8"/>
  <c r="E20" i="8"/>
  <c r="D20" i="8"/>
  <c r="C20" i="8"/>
  <c r="Q19" i="8"/>
  <c r="P19" i="8"/>
  <c r="O19" i="8"/>
  <c r="N19" i="8"/>
  <c r="M19" i="8"/>
  <c r="L19" i="8"/>
  <c r="K19" i="8"/>
  <c r="J19" i="8"/>
  <c r="I19" i="8"/>
  <c r="H19" i="8"/>
  <c r="G19" i="8"/>
  <c r="F19" i="8"/>
  <c r="E19" i="8"/>
  <c r="D19" i="8"/>
  <c r="C19" i="8"/>
  <c r="Q18" i="8"/>
  <c r="P18" i="8"/>
  <c r="O18" i="8"/>
  <c r="N18" i="8"/>
  <c r="M18" i="8"/>
  <c r="L18" i="8"/>
  <c r="K18" i="8"/>
  <c r="J18" i="8"/>
  <c r="I18" i="8"/>
  <c r="H18" i="8"/>
  <c r="G18" i="8"/>
  <c r="F18" i="8"/>
  <c r="E18" i="8"/>
  <c r="D18" i="8"/>
  <c r="C18" i="8"/>
  <c r="Q17" i="8"/>
  <c r="P17" i="8"/>
  <c r="O17" i="8"/>
  <c r="N17" i="8"/>
  <c r="M17" i="8"/>
  <c r="L17" i="8"/>
  <c r="K17" i="8"/>
  <c r="J17" i="8"/>
  <c r="I17" i="8"/>
  <c r="H17" i="8"/>
  <c r="G17" i="8"/>
  <c r="F17" i="8"/>
  <c r="E17" i="8"/>
  <c r="D17" i="8"/>
  <c r="C17" i="8"/>
  <c r="Q16" i="8"/>
  <c r="P16" i="8"/>
  <c r="O16" i="8"/>
  <c r="N16" i="8"/>
  <c r="M16" i="8"/>
  <c r="L16" i="8"/>
  <c r="K16" i="8"/>
  <c r="J16" i="8"/>
  <c r="I16" i="8"/>
  <c r="H16" i="8"/>
  <c r="G16" i="8"/>
  <c r="F16" i="8"/>
  <c r="E16" i="8"/>
  <c r="D16" i="8"/>
  <c r="C16" i="8"/>
  <c r="Q15" i="8"/>
  <c r="P15" i="8"/>
  <c r="O15" i="8"/>
  <c r="N15" i="8"/>
  <c r="M15" i="8"/>
  <c r="L15" i="8"/>
  <c r="K15" i="8"/>
  <c r="J15" i="8"/>
  <c r="I15" i="8"/>
  <c r="H15" i="8"/>
  <c r="G15" i="8"/>
  <c r="F15" i="8"/>
  <c r="E15" i="8"/>
  <c r="D15" i="8"/>
  <c r="C15" i="8"/>
  <c r="Q14" i="8"/>
  <c r="P14" i="8"/>
  <c r="O14" i="8"/>
  <c r="N14" i="8"/>
  <c r="M14" i="8"/>
  <c r="L14" i="8"/>
  <c r="K14" i="8"/>
  <c r="J14" i="8"/>
  <c r="I14" i="8"/>
  <c r="H14" i="8"/>
  <c r="G14" i="8"/>
  <c r="F14" i="8"/>
  <c r="E14" i="8"/>
  <c r="D14" i="8"/>
  <c r="C14" i="8"/>
  <c r="Q13" i="8"/>
  <c r="P13" i="8"/>
  <c r="O13" i="8"/>
  <c r="N13" i="8"/>
  <c r="M13" i="8"/>
  <c r="L13" i="8"/>
  <c r="K13" i="8"/>
  <c r="J13" i="8"/>
  <c r="I13" i="8"/>
  <c r="H13" i="8"/>
  <c r="G13" i="8"/>
  <c r="F13" i="8"/>
  <c r="E13" i="8"/>
  <c r="D13" i="8"/>
  <c r="C13" i="8"/>
  <c r="Q12" i="8"/>
  <c r="P12" i="8"/>
  <c r="O12" i="8"/>
  <c r="N12" i="8"/>
  <c r="M12" i="8"/>
  <c r="L12" i="8"/>
  <c r="K12" i="8"/>
  <c r="J12" i="8"/>
  <c r="I12" i="8"/>
  <c r="H12" i="8"/>
  <c r="G12" i="8"/>
  <c r="F12" i="8"/>
  <c r="E12" i="8"/>
  <c r="D12" i="8"/>
  <c r="C12" i="8"/>
  <c r="Q11" i="8"/>
  <c r="P11" i="8"/>
  <c r="O11" i="8"/>
  <c r="N11" i="8"/>
  <c r="M11" i="8"/>
  <c r="L11" i="8"/>
  <c r="K11" i="8"/>
  <c r="J11" i="8"/>
  <c r="I11" i="8"/>
  <c r="H11" i="8"/>
  <c r="G11" i="8"/>
  <c r="F11" i="8"/>
  <c r="E11" i="8"/>
  <c r="D11" i="8"/>
  <c r="C11" i="8"/>
  <c r="Q10" i="8"/>
  <c r="P10" i="8"/>
  <c r="O10" i="8"/>
  <c r="N10" i="8"/>
  <c r="M10" i="8"/>
  <c r="L10" i="8"/>
  <c r="K10" i="8"/>
  <c r="J10" i="8"/>
  <c r="I10" i="8"/>
  <c r="H10" i="8"/>
  <c r="G10" i="8"/>
  <c r="F10" i="8"/>
  <c r="E10" i="8"/>
  <c r="D10" i="8"/>
  <c r="C10" i="8"/>
  <c r="Q9" i="8"/>
  <c r="P9" i="8"/>
  <c r="O9" i="8"/>
  <c r="N9" i="8"/>
  <c r="M9" i="8"/>
  <c r="L9" i="8"/>
  <c r="K9" i="8"/>
  <c r="J9" i="8"/>
  <c r="I9" i="8"/>
  <c r="H9" i="8"/>
  <c r="G9" i="8"/>
  <c r="F9" i="8"/>
  <c r="E9" i="8"/>
  <c r="D9" i="8"/>
  <c r="C9" i="8"/>
  <c r="Q8" i="8"/>
  <c r="P8" i="8"/>
  <c r="O8" i="8"/>
  <c r="N8" i="8"/>
  <c r="M8" i="8"/>
  <c r="L8" i="8"/>
  <c r="K8" i="8"/>
  <c r="J8" i="8"/>
  <c r="I8" i="8"/>
  <c r="H8" i="8"/>
  <c r="G8" i="8"/>
  <c r="F8" i="8"/>
  <c r="E8" i="8"/>
  <c r="D8" i="8"/>
  <c r="C8" i="8"/>
  <c r="Q7" i="8"/>
  <c r="P7" i="8"/>
  <c r="O7" i="8"/>
  <c r="N7" i="8"/>
  <c r="M7" i="8"/>
  <c r="L7" i="8"/>
  <c r="K7" i="8"/>
  <c r="J7" i="8"/>
  <c r="I7" i="8"/>
  <c r="H7" i="8"/>
  <c r="G7" i="8"/>
  <c r="F7" i="8"/>
  <c r="E7" i="8"/>
  <c r="D7" i="8"/>
  <c r="C7" i="8"/>
  <c r="Q6" i="8"/>
  <c r="P6" i="8"/>
  <c r="O6" i="8"/>
  <c r="N6" i="8"/>
  <c r="M6" i="8"/>
  <c r="L6" i="8"/>
  <c r="K6" i="8"/>
  <c r="J6" i="8"/>
  <c r="I6" i="8"/>
  <c r="H6" i="8"/>
  <c r="G6" i="8"/>
  <c r="F6" i="8"/>
  <c r="E6" i="8"/>
  <c r="D6" i="8"/>
  <c r="C6" i="8"/>
  <c r="C32" i="5"/>
  <c r="J37" i="9"/>
  <c r="J36" i="9"/>
  <c r="J35" i="9"/>
  <c r="J8" i="9"/>
  <c r="J9" i="9"/>
  <c r="J10" i="9"/>
  <c r="J11" i="9"/>
  <c r="J12" i="9"/>
  <c r="J13" i="9"/>
  <c r="J14" i="9"/>
  <c r="J15" i="9"/>
  <c r="J16" i="9"/>
  <c r="J17" i="9"/>
  <c r="J18" i="9"/>
  <c r="J19" i="9"/>
  <c r="J20" i="9"/>
  <c r="J21" i="9"/>
  <c r="J22" i="9"/>
  <c r="J23" i="9"/>
  <c r="J24" i="9"/>
  <c r="J25" i="9"/>
  <c r="J26" i="9"/>
  <c r="J27" i="9"/>
  <c r="J28" i="9"/>
  <c r="J30" i="9"/>
  <c r="J31" i="9"/>
  <c r="J32" i="9"/>
  <c r="J7" i="9"/>
  <c r="K23" i="9" l="1"/>
  <c r="K30" i="9"/>
  <c r="K21" i="9"/>
  <c r="K17" i="9"/>
  <c r="K13" i="9"/>
  <c r="K32" i="9"/>
  <c r="K27" i="9"/>
  <c r="K19" i="9"/>
  <c r="K11" i="9"/>
  <c r="K31" i="9"/>
  <c r="K26" i="9"/>
  <c r="K18" i="9"/>
  <c r="K14" i="9"/>
  <c r="K10" i="9"/>
  <c r="J33" i="9"/>
  <c r="K29" i="9" s="1"/>
  <c r="K7" i="9"/>
  <c r="K28" i="9"/>
  <c r="K24" i="9"/>
  <c r="K20" i="9"/>
  <c r="K16" i="9"/>
  <c r="K12" i="9"/>
  <c r="K8" i="9"/>
  <c r="Q48" i="14"/>
  <c r="L6" i="20"/>
  <c r="N6" i="20" s="1"/>
  <c r="L7" i="20"/>
  <c r="N7" i="20" s="1"/>
  <c r="L8" i="20"/>
  <c r="N8" i="20" s="1"/>
  <c r="L9" i="20"/>
  <c r="N9" i="20" s="1"/>
  <c r="L10" i="20"/>
  <c r="N10" i="20" s="1"/>
  <c r="L11" i="20"/>
  <c r="N11" i="20" s="1"/>
  <c r="L12" i="20"/>
  <c r="N12" i="20" s="1"/>
  <c r="L13" i="20"/>
  <c r="N13" i="20" s="1"/>
  <c r="L14" i="20"/>
  <c r="N14" i="20" s="1"/>
  <c r="L15" i="20"/>
  <c r="N15" i="20" s="1"/>
  <c r="L16" i="20"/>
  <c r="N16" i="20" s="1"/>
  <c r="L17" i="20"/>
  <c r="N17" i="20" s="1"/>
  <c r="L18" i="20"/>
  <c r="N18" i="20" s="1"/>
  <c r="L19" i="20"/>
  <c r="N19" i="20" s="1"/>
  <c r="L20" i="20"/>
  <c r="N20" i="20" s="1"/>
  <c r="L21" i="20"/>
  <c r="N21" i="20" s="1"/>
  <c r="L22" i="20"/>
  <c r="N22" i="20" s="1"/>
  <c r="L23" i="20"/>
  <c r="N23" i="20" s="1"/>
  <c r="L24" i="20"/>
  <c r="N24" i="20" s="1"/>
  <c r="L25" i="20"/>
  <c r="N25" i="20" s="1"/>
  <c r="L26" i="20"/>
  <c r="N26" i="20" s="1"/>
  <c r="L27" i="20"/>
  <c r="N27" i="20" s="1"/>
  <c r="L28" i="20"/>
  <c r="N28" i="20" s="1"/>
  <c r="L29" i="20"/>
  <c r="N29" i="20" s="1"/>
  <c r="L30" i="20"/>
  <c r="N30" i="20" s="1"/>
  <c r="L31" i="20"/>
  <c r="N31" i="20" s="1"/>
  <c r="L32" i="20"/>
  <c r="N32" i="20" s="1"/>
  <c r="L33" i="20"/>
  <c r="N33" i="20" s="1"/>
  <c r="L34" i="20"/>
  <c r="N34" i="20" s="1"/>
  <c r="L35" i="20"/>
  <c r="N35" i="20" s="1"/>
  <c r="L36" i="20"/>
  <c r="N36" i="20" s="1"/>
  <c r="L37" i="20"/>
  <c r="N37" i="20" s="1"/>
  <c r="L38" i="20"/>
  <c r="N38" i="20" s="1"/>
  <c r="L5" i="20"/>
  <c r="N5" i="20" s="1"/>
  <c r="L7" i="25"/>
  <c r="P6" i="20" s="1"/>
  <c r="L8" i="25"/>
  <c r="P7" i="20" s="1"/>
  <c r="L9" i="25"/>
  <c r="P8" i="20" s="1"/>
  <c r="L10" i="25"/>
  <c r="P9" i="20" s="1"/>
  <c r="L11" i="25"/>
  <c r="P10" i="20" s="1"/>
  <c r="L12" i="25"/>
  <c r="P11" i="20" s="1"/>
  <c r="L13" i="25"/>
  <c r="P12" i="20" s="1"/>
  <c r="L14" i="25"/>
  <c r="P13" i="20" s="1"/>
  <c r="L15" i="25"/>
  <c r="P14" i="20" s="1"/>
  <c r="L16" i="25"/>
  <c r="P15" i="20" s="1"/>
  <c r="L17" i="25"/>
  <c r="P16" i="20" s="1"/>
  <c r="L18" i="25"/>
  <c r="P17" i="20" s="1"/>
  <c r="L19" i="25"/>
  <c r="P18" i="20" s="1"/>
  <c r="L20" i="25"/>
  <c r="P19" i="20" s="1"/>
  <c r="L21" i="25"/>
  <c r="P20" i="20" s="1"/>
  <c r="L22" i="25"/>
  <c r="P21" i="20" s="1"/>
  <c r="L23" i="25"/>
  <c r="P22" i="20" s="1"/>
  <c r="L24" i="25"/>
  <c r="P23" i="20" s="1"/>
  <c r="L25" i="25"/>
  <c r="P24" i="20" s="1"/>
  <c r="L26" i="25"/>
  <c r="P25" i="20" s="1"/>
  <c r="L27" i="25"/>
  <c r="P26" i="20" s="1"/>
  <c r="L28" i="25"/>
  <c r="P27" i="20" s="1"/>
  <c r="L29" i="25"/>
  <c r="P28" i="20" s="1"/>
  <c r="L30" i="25"/>
  <c r="P29" i="20" s="1"/>
  <c r="L31" i="25"/>
  <c r="P30" i="20" s="1"/>
  <c r="L32" i="25"/>
  <c r="P31" i="20" s="1"/>
  <c r="L33" i="25"/>
  <c r="P32" i="20" s="1"/>
  <c r="L34" i="25"/>
  <c r="P33" i="20" s="1"/>
  <c r="L35" i="25"/>
  <c r="P34" i="20" s="1"/>
  <c r="L36" i="25"/>
  <c r="P35" i="20" s="1"/>
  <c r="L37" i="25"/>
  <c r="P36" i="20" s="1"/>
  <c r="L38" i="25"/>
  <c r="P37" i="20" s="1"/>
  <c r="L39" i="25"/>
  <c r="P38" i="20" s="1"/>
  <c r="L6" i="25"/>
  <c r="P5" i="20" s="1"/>
  <c r="K22" i="9" l="1"/>
  <c r="K15" i="9"/>
  <c r="K9" i="9"/>
  <c r="K25" i="9"/>
  <c r="R38" i="20"/>
  <c r="T38" i="20" s="1"/>
  <c r="R34" i="20"/>
  <c r="T34" i="20" s="1"/>
  <c r="R30" i="20"/>
  <c r="T30" i="20" s="1"/>
  <c r="R26" i="20"/>
  <c r="T26" i="20" s="1"/>
  <c r="R22" i="20"/>
  <c r="T22" i="20" s="1"/>
  <c r="R18" i="20"/>
  <c r="T18" i="20" s="1"/>
  <c r="R14" i="20"/>
  <c r="T14" i="20" s="1"/>
  <c r="R10" i="20"/>
  <c r="T10" i="20" s="1"/>
  <c r="R6" i="20"/>
  <c r="T6" i="20" s="1"/>
  <c r="R5" i="20"/>
  <c r="R35" i="20"/>
  <c r="T35" i="20" s="1"/>
  <c r="R31" i="20"/>
  <c r="T31" i="20" s="1"/>
  <c r="R27" i="20"/>
  <c r="T27" i="20" s="1"/>
  <c r="R23" i="20"/>
  <c r="T23" i="20" s="1"/>
  <c r="R19" i="20"/>
  <c r="T19" i="20" s="1"/>
  <c r="R15" i="20"/>
  <c r="T15" i="20" s="1"/>
  <c r="R11" i="20"/>
  <c r="T11" i="20" s="1"/>
  <c r="R7" i="20"/>
  <c r="T7" i="20" s="1"/>
  <c r="R37" i="20"/>
  <c r="T37" i="20" s="1"/>
  <c r="R33" i="20"/>
  <c r="T33" i="20" s="1"/>
  <c r="R29" i="20"/>
  <c r="T29" i="20" s="1"/>
  <c r="R25" i="20"/>
  <c r="T25" i="20" s="1"/>
  <c r="R21" i="20"/>
  <c r="T21" i="20" s="1"/>
  <c r="R17" i="20"/>
  <c r="T17" i="20" s="1"/>
  <c r="R13" i="20"/>
  <c r="T13" i="20" s="1"/>
  <c r="R9" i="20"/>
  <c r="T9" i="20" s="1"/>
  <c r="R36" i="20"/>
  <c r="T36" i="20" s="1"/>
  <c r="R32" i="20"/>
  <c r="T32" i="20" s="1"/>
  <c r="R28" i="20"/>
  <c r="T28" i="20" s="1"/>
  <c r="R24" i="20"/>
  <c r="T24" i="20" s="1"/>
  <c r="R20" i="20"/>
  <c r="T20" i="20" s="1"/>
  <c r="R16" i="20"/>
  <c r="T16" i="20" s="1"/>
  <c r="R12" i="20"/>
  <c r="T12" i="20" s="1"/>
  <c r="R8" i="20"/>
  <c r="T8" i="20" s="1"/>
  <c r="T5" i="20"/>
  <c r="G36" i="41" l="1"/>
  <c r="G35" i="41"/>
  <c r="G34" i="41"/>
  <c r="G36" i="7"/>
  <c r="G35" i="7"/>
  <c r="G34" i="7"/>
  <c r="C44" i="15" l="1"/>
  <c r="D44" i="15"/>
  <c r="E44" i="15"/>
  <c r="F44" i="15"/>
  <c r="G44" i="15"/>
  <c r="H44" i="15"/>
  <c r="I44" i="15"/>
  <c r="J44" i="15"/>
  <c r="K44" i="15"/>
  <c r="L44" i="15"/>
  <c r="M44" i="15"/>
  <c r="N44" i="15"/>
  <c r="O44" i="15"/>
  <c r="P44" i="15"/>
  <c r="N44" i="16" l="1"/>
  <c r="J44" i="16"/>
  <c r="F44" i="16"/>
  <c r="M44" i="16"/>
  <c r="I44" i="16"/>
  <c r="E44" i="16"/>
  <c r="P44" i="16"/>
  <c r="L44" i="16"/>
  <c r="H44" i="16"/>
  <c r="D44" i="16"/>
  <c r="O44" i="16"/>
  <c r="K44" i="16"/>
  <c r="G44" i="16"/>
  <c r="Q44" i="15"/>
  <c r="C44" i="16"/>
  <c r="G32" i="6"/>
  <c r="G32" i="45"/>
  <c r="G36" i="45"/>
  <c r="G36" i="8" s="1"/>
  <c r="G35" i="45"/>
  <c r="G35" i="8" s="1"/>
  <c r="G34" i="45"/>
  <c r="G34" i="8" s="1"/>
  <c r="Q44" i="16" l="1"/>
  <c r="G37" i="45"/>
  <c r="Q37" i="46"/>
  <c r="P37" i="46"/>
  <c r="O37" i="46"/>
  <c r="N37" i="46"/>
  <c r="M37" i="46"/>
  <c r="L37" i="46"/>
  <c r="K37" i="46"/>
  <c r="J37" i="46"/>
  <c r="I37" i="46"/>
  <c r="H37" i="46"/>
  <c r="G37" i="46"/>
  <c r="F37" i="46"/>
  <c r="E37" i="46"/>
  <c r="D37" i="46"/>
  <c r="C37" i="46"/>
  <c r="Q32" i="46"/>
  <c r="P32" i="46"/>
  <c r="O32" i="46"/>
  <c r="N32" i="46"/>
  <c r="M32" i="46"/>
  <c r="L32" i="46"/>
  <c r="K32" i="46"/>
  <c r="J32" i="46"/>
  <c r="I32" i="46"/>
  <c r="H32" i="46"/>
  <c r="G32" i="46"/>
  <c r="F32" i="46"/>
  <c r="E32" i="46"/>
  <c r="D32" i="46"/>
  <c r="C32" i="46"/>
  <c r="Q37" i="45"/>
  <c r="P37" i="45"/>
  <c r="O37" i="45"/>
  <c r="N37" i="45"/>
  <c r="M37" i="45"/>
  <c r="L37" i="45"/>
  <c r="K37" i="45"/>
  <c r="J37" i="45"/>
  <c r="I37" i="45"/>
  <c r="H37" i="45"/>
  <c r="F37" i="45"/>
  <c r="E37" i="45"/>
  <c r="D37" i="45"/>
  <c r="C37" i="45"/>
  <c r="Q32" i="45"/>
  <c r="P32" i="45"/>
  <c r="O32" i="45"/>
  <c r="N32" i="45"/>
  <c r="M32" i="45"/>
  <c r="L32" i="45"/>
  <c r="K32" i="45"/>
  <c r="J32" i="45"/>
  <c r="I32" i="45"/>
  <c r="H32" i="45"/>
  <c r="F32" i="45"/>
  <c r="E32" i="45"/>
  <c r="D32" i="45"/>
  <c r="C32" i="45"/>
  <c r="Q37" i="43"/>
  <c r="P37" i="43"/>
  <c r="O37" i="43"/>
  <c r="N37" i="43"/>
  <c r="M37" i="43"/>
  <c r="L37" i="43"/>
  <c r="K37" i="43"/>
  <c r="J37" i="43"/>
  <c r="I37" i="43"/>
  <c r="H37" i="43"/>
  <c r="G37" i="43"/>
  <c r="F37" i="43"/>
  <c r="E37" i="43"/>
  <c r="D37" i="43"/>
  <c r="C37" i="43"/>
  <c r="Q32" i="43"/>
  <c r="P32" i="43"/>
  <c r="O32" i="43"/>
  <c r="N32" i="43"/>
  <c r="M32" i="43"/>
  <c r="L32" i="43"/>
  <c r="K32" i="43"/>
  <c r="J32" i="43"/>
  <c r="I32" i="43"/>
  <c r="H32" i="43"/>
  <c r="G32" i="43"/>
  <c r="F32" i="43"/>
  <c r="E32" i="43"/>
  <c r="D32" i="43"/>
  <c r="C32" i="43"/>
  <c r="Q37" i="41"/>
  <c r="P37" i="41"/>
  <c r="O37" i="41"/>
  <c r="N37" i="41"/>
  <c r="M37" i="41"/>
  <c r="L37" i="41"/>
  <c r="K37" i="41"/>
  <c r="J37" i="41"/>
  <c r="I37" i="41"/>
  <c r="H37" i="41"/>
  <c r="G37" i="41"/>
  <c r="F37" i="41"/>
  <c r="E37" i="41"/>
  <c r="D37" i="41"/>
  <c r="C37" i="41"/>
  <c r="Q32" i="41"/>
  <c r="P32" i="41"/>
  <c r="O32" i="41"/>
  <c r="N32" i="41"/>
  <c r="M32" i="41"/>
  <c r="L32" i="41"/>
  <c r="K32" i="41"/>
  <c r="J32" i="41"/>
  <c r="I32" i="41"/>
  <c r="H32" i="41"/>
  <c r="G32" i="41"/>
  <c r="F32" i="41"/>
  <c r="E32" i="41"/>
  <c r="D32" i="41"/>
  <c r="C32" i="41"/>
  <c r="D44" i="17" l="1"/>
  <c r="E44" i="17"/>
  <c r="F44" i="17"/>
  <c r="G44" i="17"/>
  <c r="H44" i="17"/>
  <c r="I44" i="17"/>
  <c r="J44" i="17"/>
  <c r="K44" i="17"/>
  <c r="L44" i="17"/>
  <c r="M44" i="17"/>
  <c r="N44" i="17"/>
  <c r="O44" i="17"/>
  <c r="P44" i="17"/>
  <c r="Q44" i="17"/>
  <c r="D43" i="14"/>
  <c r="E43" i="14"/>
  <c r="F43" i="14"/>
  <c r="G43" i="14"/>
  <c r="H43" i="14"/>
  <c r="I43" i="14"/>
  <c r="J43" i="14"/>
  <c r="K43" i="14"/>
  <c r="L43" i="14"/>
  <c r="M43" i="14"/>
  <c r="N43" i="14"/>
  <c r="O43" i="14"/>
  <c r="P43" i="14"/>
  <c r="Q43" i="14"/>
  <c r="D44" i="30" l="1"/>
  <c r="E44" i="30"/>
  <c r="F44" i="30"/>
  <c r="G44" i="30"/>
  <c r="H44" i="30"/>
  <c r="I44" i="30"/>
  <c r="J44" i="30"/>
  <c r="K44" i="30"/>
  <c r="L44" i="30"/>
  <c r="M44" i="30"/>
  <c r="N44" i="30"/>
  <c r="O44" i="30"/>
  <c r="P44" i="30"/>
  <c r="Q44" i="30"/>
  <c r="D43" i="3"/>
  <c r="E43" i="3"/>
  <c r="F43" i="3"/>
  <c r="G43" i="3"/>
  <c r="H43" i="3"/>
  <c r="I43" i="3"/>
  <c r="J43" i="3"/>
  <c r="K43" i="3"/>
  <c r="L43" i="3"/>
  <c r="M43" i="3"/>
  <c r="N43" i="3"/>
  <c r="O43" i="3"/>
  <c r="P43" i="3"/>
  <c r="Q43" i="3"/>
  <c r="R12" i="30" l="1"/>
  <c r="R16" i="30"/>
  <c r="R20" i="30"/>
  <c r="R24" i="30"/>
  <c r="R28" i="30"/>
  <c r="R32" i="30"/>
  <c r="R36" i="30"/>
  <c r="R40" i="30"/>
  <c r="R9" i="30"/>
  <c r="R13" i="30"/>
  <c r="R17" i="30"/>
  <c r="R21" i="30"/>
  <c r="R25" i="30"/>
  <c r="R29" i="30"/>
  <c r="R33" i="30"/>
  <c r="R37" i="30"/>
  <c r="R41" i="30"/>
  <c r="R10" i="30"/>
  <c r="R14" i="30"/>
  <c r="R18" i="30"/>
  <c r="R22" i="30"/>
  <c r="R26" i="30"/>
  <c r="R30" i="30"/>
  <c r="R34" i="30"/>
  <c r="R38" i="30"/>
  <c r="R42" i="30"/>
  <c r="R11" i="30"/>
  <c r="R15" i="30"/>
  <c r="R19" i="30"/>
  <c r="R23" i="30"/>
  <c r="R27" i="30"/>
  <c r="R31" i="30"/>
  <c r="R35" i="30"/>
  <c r="R39" i="30"/>
  <c r="R43" i="30"/>
  <c r="R7" i="30"/>
  <c r="R44" i="30" s="1"/>
  <c r="R8" i="30"/>
  <c r="N44" i="37"/>
  <c r="O44" i="37"/>
  <c r="K44" i="37"/>
  <c r="G44" i="37"/>
  <c r="J44" i="37"/>
  <c r="F44" i="37"/>
  <c r="Q44" i="37"/>
  <c r="M44" i="37"/>
  <c r="I44" i="37"/>
  <c r="E44" i="37"/>
  <c r="P44" i="37"/>
  <c r="L44" i="37"/>
  <c r="H44" i="37"/>
  <c r="D44" i="37"/>
  <c r="D49" i="30"/>
  <c r="E49" i="30"/>
  <c r="F49" i="30"/>
  <c r="G49" i="30"/>
  <c r="H49" i="30"/>
  <c r="I49" i="30"/>
  <c r="J49" i="30"/>
  <c r="K49" i="30"/>
  <c r="L49" i="30"/>
  <c r="M49" i="30"/>
  <c r="N49" i="30"/>
  <c r="O49" i="30"/>
  <c r="P49" i="30"/>
  <c r="Q49" i="30"/>
  <c r="C49" i="30"/>
  <c r="C44" i="30"/>
  <c r="E48" i="3"/>
  <c r="F48" i="3"/>
  <c r="G48" i="3"/>
  <c r="H48" i="3"/>
  <c r="I48" i="3"/>
  <c r="J48" i="3"/>
  <c r="K48" i="3"/>
  <c r="L48" i="3"/>
  <c r="M48" i="3"/>
  <c r="N48" i="3"/>
  <c r="O48" i="3"/>
  <c r="P48" i="3"/>
  <c r="Q48" i="3"/>
  <c r="N49" i="37" l="1"/>
  <c r="F49" i="37"/>
  <c r="C44" i="37"/>
  <c r="J49" i="37"/>
  <c r="R48" i="30"/>
  <c r="Q49" i="37"/>
  <c r="M49" i="37"/>
  <c r="I49" i="37"/>
  <c r="E49" i="37"/>
  <c r="O49" i="37"/>
  <c r="G49" i="37"/>
  <c r="C49" i="37"/>
  <c r="P49" i="37"/>
  <c r="L49" i="37"/>
  <c r="H49" i="37"/>
  <c r="D49" i="37"/>
  <c r="R46" i="30"/>
  <c r="R47" i="30"/>
  <c r="R49" i="30" l="1"/>
  <c r="D48" i="3"/>
  <c r="C43" i="3"/>
  <c r="C48" i="3"/>
  <c r="K49" i="3" l="1"/>
  <c r="N49" i="3"/>
  <c r="M49" i="3"/>
  <c r="D49" i="3"/>
  <c r="C49" i="3"/>
  <c r="G49" i="3"/>
  <c r="J49" i="3"/>
  <c r="E49" i="3"/>
  <c r="I49" i="3"/>
  <c r="Q49" i="3"/>
  <c r="H49" i="3"/>
  <c r="L49" i="3"/>
  <c r="O49" i="3"/>
  <c r="P49" i="3"/>
  <c r="F49" i="3"/>
  <c r="I33" i="9" l="1"/>
  <c r="D33" i="9"/>
  <c r="E33" i="9"/>
  <c r="F33" i="9"/>
  <c r="G33" i="9"/>
  <c r="H33" i="9"/>
  <c r="J6" i="36" l="1"/>
  <c r="J30" i="36"/>
  <c r="J11" i="36"/>
  <c r="J8" i="36"/>
  <c r="J15" i="36"/>
  <c r="J21" i="36"/>
  <c r="J25" i="36"/>
  <c r="J9" i="36"/>
  <c r="J19" i="36"/>
  <c r="J26" i="36"/>
  <c r="J28" i="36"/>
  <c r="J7" i="36"/>
  <c r="J23" i="36"/>
  <c r="J12" i="36"/>
  <c r="J29" i="36"/>
  <c r="J31" i="36"/>
  <c r="J18" i="36"/>
  <c r="J27" i="36"/>
  <c r="J22" i="36"/>
  <c r="J17" i="36"/>
  <c r="J13" i="36"/>
  <c r="J10" i="36"/>
  <c r="J16" i="36"/>
  <c r="J24" i="36"/>
  <c r="J20" i="36"/>
  <c r="J14" i="36"/>
  <c r="E18" i="36"/>
  <c r="E19" i="36"/>
  <c r="E6" i="36"/>
  <c r="E27" i="36"/>
  <c r="E30" i="36"/>
  <c r="E11" i="36"/>
  <c r="E22" i="36"/>
  <c r="E26" i="36"/>
  <c r="E17" i="36"/>
  <c r="E28" i="36"/>
  <c r="E8" i="36"/>
  <c r="E7" i="36"/>
  <c r="E13" i="36"/>
  <c r="E23" i="36"/>
  <c r="E10" i="36"/>
  <c r="E15" i="36"/>
  <c r="E21" i="36"/>
  <c r="E16" i="36"/>
  <c r="E12" i="36"/>
  <c r="E25" i="36"/>
  <c r="E24" i="36"/>
  <c r="E9" i="36"/>
  <c r="E29" i="36"/>
  <c r="E20" i="36"/>
  <c r="E31" i="36"/>
  <c r="E14" i="36"/>
  <c r="F19" i="36"/>
  <c r="F27" i="36"/>
  <c r="F26" i="36"/>
  <c r="F17" i="36"/>
  <c r="F28" i="36"/>
  <c r="F13" i="36"/>
  <c r="F23" i="36"/>
  <c r="F10" i="36"/>
  <c r="F12" i="36"/>
  <c r="F24" i="36"/>
  <c r="F20" i="36"/>
  <c r="F31" i="36"/>
  <c r="F14" i="36"/>
  <c r="F30" i="36"/>
  <c r="F22" i="36"/>
  <c r="F15" i="36"/>
  <c r="F16" i="36"/>
  <c r="F9" i="36"/>
  <c r="F18" i="36"/>
  <c r="F6" i="36"/>
  <c r="F11" i="36"/>
  <c r="F8" i="36"/>
  <c r="F7" i="36"/>
  <c r="F21" i="36"/>
  <c r="F25" i="36"/>
  <c r="F29" i="36"/>
  <c r="H18" i="36"/>
  <c r="H31" i="36"/>
  <c r="H14" i="36"/>
  <c r="H19" i="36"/>
  <c r="H6" i="36"/>
  <c r="H27" i="36"/>
  <c r="H30" i="36"/>
  <c r="H11" i="36"/>
  <c r="H22" i="36"/>
  <c r="H26" i="36"/>
  <c r="H17" i="36"/>
  <c r="H28" i="36"/>
  <c r="H8" i="36"/>
  <c r="H7" i="36"/>
  <c r="H13" i="36"/>
  <c r="H23" i="36"/>
  <c r="H10" i="36"/>
  <c r="H15" i="36"/>
  <c r="H21" i="36"/>
  <c r="H16" i="36"/>
  <c r="H12" i="36"/>
  <c r="H25" i="36"/>
  <c r="H24" i="36"/>
  <c r="H9" i="36"/>
  <c r="H29" i="36"/>
  <c r="H20" i="36"/>
  <c r="D18" i="36"/>
  <c r="D19" i="36"/>
  <c r="D6" i="36"/>
  <c r="D27" i="36"/>
  <c r="D30" i="36"/>
  <c r="D11" i="36"/>
  <c r="D22" i="36"/>
  <c r="D26" i="36"/>
  <c r="D17" i="36"/>
  <c r="D28" i="36"/>
  <c r="D8" i="36"/>
  <c r="D7" i="36"/>
  <c r="D13" i="36"/>
  <c r="D23" i="36"/>
  <c r="D10" i="36"/>
  <c r="D15" i="36"/>
  <c r="D21" i="36"/>
  <c r="D16" i="36"/>
  <c r="D12" i="36"/>
  <c r="D25" i="36"/>
  <c r="D24" i="36"/>
  <c r="D9" i="36"/>
  <c r="D29" i="36"/>
  <c r="D20" i="36"/>
  <c r="D31" i="36"/>
  <c r="D14" i="36"/>
  <c r="G19" i="36"/>
  <c r="G6" i="36"/>
  <c r="G27" i="36"/>
  <c r="G30" i="36"/>
  <c r="G11" i="36"/>
  <c r="G22" i="36"/>
  <c r="G26" i="36"/>
  <c r="G17" i="36"/>
  <c r="G28" i="36"/>
  <c r="G8" i="36"/>
  <c r="G7" i="36"/>
  <c r="G13" i="36"/>
  <c r="G23" i="36"/>
  <c r="G10" i="36"/>
  <c r="G15" i="36"/>
  <c r="G21" i="36"/>
  <c r="G16" i="36"/>
  <c r="G12" i="36"/>
  <c r="G25" i="36"/>
  <c r="G24" i="36"/>
  <c r="G9" i="36"/>
  <c r="G29" i="36"/>
  <c r="G20" i="36"/>
  <c r="G31" i="36"/>
  <c r="G14" i="36"/>
  <c r="G18" i="36"/>
  <c r="I18" i="36"/>
  <c r="I19" i="36"/>
  <c r="I6" i="36"/>
  <c r="I27" i="36"/>
  <c r="I30" i="36"/>
  <c r="I11" i="36"/>
  <c r="I22" i="36"/>
  <c r="I26" i="36"/>
  <c r="I17" i="36"/>
  <c r="I28" i="36"/>
  <c r="I8" i="36"/>
  <c r="I7" i="36"/>
  <c r="I13" i="36"/>
  <c r="I23" i="36"/>
  <c r="I10" i="36"/>
  <c r="I15" i="36"/>
  <c r="I21" i="36"/>
  <c r="I16" i="36"/>
  <c r="I12" i="36"/>
  <c r="I25" i="36"/>
  <c r="I24" i="36"/>
  <c r="I9" i="36"/>
  <c r="I29" i="36"/>
  <c r="I20" i="36"/>
  <c r="I31" i="36"/>
  <c r="I14" i="36"/>
  <c r="H32" i="36"/>
  <c r="K33" i="9"/>
  <c r="E32" i="36"/>
  <c r="I32" i="36"/>
  <c r="J32" i="36"/>
  <c r="G32" i="36"/>
  <c r="D32" i="36"/>
  <c r="F32" i="36"/>
  <c r="F37" i="5" l="1"/>
  <c r="J37" i="5"/>
  <c r="N37" i="5"/>
  <c r="E32" i="6"/>
  <c r="J32" i="6"/>
  <c r="N32" i="6"/>
  <c r="E37" i="6"/>
  <c r="I37" i="6"/>
  <c r="M37" i="6"/>
  <c r="Q37" i="6"/>
  <c r="D32" i="7"/>
  <c r="I32" i="7"/>
  <c r="M32" i="7"/>
  <c r="Q32" i="7"/>
  <c r="D37" i="7"/>
  <c r="H37" i="7"/>
  <c r="L37" i="7"/>
  <c r="P37" i="7"/>
  <c r="F32" i="6"/>
  <c r="K32" i="6"/>
  <c r="O32" i="6"/>
  <c r="E32" i="7"/>
  <c r="J32" i="7"/>
  <c r="N32" i="7"/>
  <c r="F32" i="5"/>
  <c r="O32" i="5"/>
  <c r="L32" i="5"/>
  <c r="G37" i="5"/>
  <c r="O37" i="5"/>
  <c r="J37" i="6"/>
  <c r="I37" i="7"/>
  <c r="M37" i="7"/>
  <c r="I32" i="5"/>
  <c r="M32" i="5"/>
  <c r="Q32" i="5"/>
  <c r="K32" i="5"/>
  <c r="H32" i="5"/>
  <c r="P32" i="5"/>
  <c r="C37" i="5"/>
  <c r="K37" i="5"/>
  <c r="F37" i="6"/>
  <c r="N37" i="6"/>
  <c r="E37" i="7"/>
  <c r="Q37" i="7"/>
  <c r="E32" i="5"/>
  <c r="J32" i="5"/>
  <c r="N32" i="5"/>
  <c r="D37" i="5"/>
  <c r="H37" i="5"/>
  <c r="L37" i="5"/>
  <c r="P37" i="5"/>
  <c r="C32" i="6"/>
  <c r="H32" i="6"/>
  <c r="L32" i="6"/>
  <c r="P32" i="6"/>
  <c r="C37" i="6"/>
  <c r="G37" i="6"/>
  <c r="K37" i="6"/>
  <c r="O37" i="6"/>
  <c r="F32" i="7"/>
  <c r="K32" i="7"/>
  <c r="O32" i="7"/>
  <c r="F37" i="7"/>
  <c r="J37" i="7"/>
  <c r="N37" i="7"/>
  <c r="E37" i="5"/>
  <c r="I37" i="5"/>
  <c r="M37" i="5"/>
  <c r="Q37" i="5"/>
  <c r="D32" i="6"/>
  <c r="I32" i="6"/>
  <c r="M32" i="6"/>
  <c r="Q32" i="6"/>
  <c r="D37" i="6"/>
  <c r="H37" i="6"/>
  <c r="L37" i="6"/>
  <c r="P37" i="6"/>
  <c r="C32" i="7"/>
  <c r="H32" i="7"/>
  <c r="G32" i="7" s="1"/>
  <c r="L32" i="7"/>
  <c r="P32" i="7"/>
  <c r="C37" i="7"/>
  <c r="G37" i="7"/>
  <c r="K37" i="7"/>
  <c r="O37" i="7"/>
  <c r="D32" i="5"/>
  <c r="D32" i="8" l="1"/>
  <c r="E32" i="8"/>
  <c r="I32" i="8"/>
  <c r="N32" i="8"/>
  <c r="G32" i="5"/>
  <c r="K32" i="8"/>
  <c r="M32" i="8"/>
  <c r="L32" i="8"/>
  <c r="F32" i="8"/>
  <c r="H32" i="8"/>
  <c r="Q32" i="8"/>
  <c r="O32" i="8"/>
  <c r="P32" i="8"/>
  <c r="J32" i="8"/>
  <c r="G32" i="8" l="1"/>
  <c r="C32" i="8" l="1"/>
  <c r="L37" i="8" l="1"/>
  <c r="N37" i="8"/>
  <c r="P37" i="8"/>
  <c r="Q37" i="8"/>
  <c r="E37" i="8"/>
  <c r="I37" i="8"/>
  <c r="D37" i="8"/>
  <c r="K37" i="8"/>
  <c r="F37" i="8"/>
  <c r="M37" i="8"/>
  <c r="H37" i="8"/>
  <c r="O37" i="8"/>
  <c r="J37" i="8"/>
  <c r="G37" i="8" l="1"/>
  <c r="C37" i="8" l="1"/>
  <c r="D43" i="28"/>
  <c r="E43" i="28"/>
  <c r="F43" i="28"/>
  <c r="G43" i="28"/>
  <c r="H43" i="28"/>
  <c r="I43" i="28"/>
  <c r="J43" i="28"/>
  <c r="K43" i="28"/>
  <c r="L43" i="28"/>
  <c r="M43" i="28"/>
  <c r="N43" i="28"/>
  <c r="O43" i="28"/>
  <c r="P43" i="28"/>
  <c r="Q43" i="28"/>
  <c r="D48" i="28" l="1"/>
  <c r="E48" i="28"/>
  <c r="F48" i="28"/>
  <c r="G48" i="28"/>
  <c r="H48" i="28"/>
  <c r="I48" i="28"/>
  <c r="J48" i="28"/>
  <c r="K48" i="28"/>
  <c r="L48" i="28"/>
  <c r="M48" i="28"/>
  <c r="N48" i="28"/>
  <c r="O48" i="28"/>
  <c r="P48" i="28"/>
  <c r="C48" i="28"/>
  <c r="C43" i="14" l="1"/>
  <c r="D49" i="15"/>
  <c r="D49" i="16" s="1"/>
  <c r="E49" i="15"/>
  <c r="E49" i="16" s="1"/>
  <c r="F49" i="15"/>
  <c r="F49" i="16" s="1"/>
  <c r="G49" i="15"/>
  <c r="G49" i="16" s="1"/>
  <c r="H49" i="15"/>
  <c r="H49" i="16" s="1"/>
  <c r="I49" i="15"/>
  <c r="I49" i="16" s="1"/>
  <c r="J49" i="15"/>
  <c r="J49" i="16" s="1"/>
  <c r="K49" i="15"/>
  <c r="K49" i="16" s="1"/>
  <c r="L49" i="15"/>
  <c r="L49" i="16" s="1"/>
  <c r="M49" i="15"/>
  <c r="M49" i="16" s="1"/>
  <c r="N49" i="15"/>
  <c r="N49" i="16" s="1"/>
  <c r="O49" i="15"/>
  <c r="O49" i="16" s="1"/>
  <c r="P49" i="15"/>
  <c r="P49" i="16" s="1"/>
  <c r="C49" i="15"/>
  <c r="Q49" i="15" l="1"/>
  <c r="Q49" i="16" s="1"/>
  <c r="C49" i="16"/>
  <c r="C44" i="17"/>
  <c r="D37" i="4" l="1"/>
  <c r="E37" i="4"/>
  <c r="F37" i="4"/>
  <c r="G37" i="4"/>
  <c r="H37" i="4"/>
  <c r="I37" i="4"/>
  <c r="J37" i="4"/>
  <c r="K37" i="4"/>
  <c r="L37" i="4"/>
  <c r="M37" i="4"/>
  <c r="N37" i="4"/>
  <c r="O37" i="4"/>
  <c r="P37" i="4"/>
  <c r="Q37" i="4"/>
  <c r="C37" i="4"/>
  <c r="C32" i="4"/>
  <c r="D32" i="4"/>
  <c r="E32" i="4"/>
  <c r="F32" i="4"/>
  <c r="G32" i="4"/>
  <c r="H32" i="4"/>
  <c r="I32" i="4"/>
  <c r="J32" i="4"/>
  <c r="K32" i="4"/>
  <c r="L32" i="4"/>
  <c r="M32" i="4"/>
  <c r="N32" i="4"/>
  <c r="O32" i="4"/>
  <c r="P32" i="4"/>
  <c r="Q32" i="4"/>
  <c r="O48" i="14"/>
  <c r="N48" i="14"/>
  <c r="M48" i="14"/>
  <c r="L48" i="14"/>
  <c r="K48" i="14"/>
  <c r="J48" i="14"/>
  <c r="I48" i="14"/>
  <c r="H48" i="14"/>
  <c r="G48" i="14"/>
  <c r="F48" i="14"/>
  <c r="E48" i="14"/>
  <c r="D48" i="14"/>
  <c r="C48" i="14"/>
  <c r="J38" i="9"/>
  <c r="I38" i="9"/>
  <c r="H38" i="9"/>
  <c r="G38" i="9"/>
  <c r="F38" i="9"/>
  <c r="E38" i="9"/>
  <c r="D38" i="9"/>
  <c r="C38" i="9"/>
  <c r="J35" i="36" l="1"/>
  <c r="J34" i="36"/>
  <c r="J36" i="36"/>
  <c r="F34" i="36"/>
  <c r="F36" i="36"/>
  <c r="F35" i="36"/>
  <c r="C35" i="36"/>
  <c r="C34" i="36"/>
  <c r="C36" i="36"/>
  <c r="G35" i="36"/>
  <c r="G34" i="36"/>
  <c r="G36" i="36"/>
  <c r="D36" i="36"/>
  <c r="D35" i="36"/>
  <c r="D34" i="36"/>
  <c r="H36" i="36"/>
  <c r="H35" i="36"/>
  <c r="H34" i="36"/>
  <c r="E36" i="36"/>
  <c r="E35" i="36"/>
  <c r="E34" i="36"/>
  <c r="I36" i="36"/>
  <c r="I35" i="36"/>
  <c r="I34" i="36"/>
  <c r="C19" i="36"/>
  <c r="C6" i="36"/>
  <c r="C27" i="36"/>
  <c r="C30" i="36"/>
  <c r="C11" i="36"/>
  <c r="C22" i="36"/>
  <c r="C26" i="36"/>
  <c r="C17" i="36"/>
  <c r="C28" i="36"/>
  <c r="C8" i="36"/>
  <c r="C7" i="36"/>
  <c r="C13" i="36"/>
  <c r="C23" i="36"/>
  <c r="C10" i="36"/>
  <c r="C15" i="36"/>
  <c r="C21" i="36"/>
  <c r="C16" i="36"/>
  <c r="C12" i="36"/>
  <c r="C25" i="36"/>
  <c r="C24" i="36"/>
  <c r="C9" i="36"/>
  <c r="C29" i="36"/>
  <c r="C20" i="36"/>
  <c r="C31" i="36"/>
  <c r="C14" i="36"/>
  <c r="C18" i="36"/>
  <c r="D37" i="36"/>
  <c r="E37" i="36"/>
  <c r="F37" i="36"/>
  <c r="C37" i="36"/>
  <c r="G37" i="36"/>
  <c r="H37" i="36"/>
  <c r="J37" i="36"/>
  <c r="I37" i="36"/>
  <c r="C32" i="36"/>
  <c r="K38" i="4"/>
  <c r="G38" i="4"/>
  <c r="D38" i="4"/>
  <c r="O38" i="4"/>
  <c r="C38" i="4"/>
  <c r="J38" i="4"/>
  <c r="P38" i="4"/>
  <c r="I38" i="4"/>
  <c r="N38" i="4"/>
  <c r="H38" i="4"/>
  <c r="F38" i="4"/>
  <c r="L38" i="4"/>
  <c r="M38" i="4"/>
  <c r="Q38" i="4"/>
  <c r="E38" i="4"/>
</calcChain>
</file>

<file path=xl/sharedStrings.xml><?xml version="1.0" encoding="utf-8"?>
<sst xmlns="http://schemas.openxmlformats.org/spreadsheetml/2006/main" count="1483" uniqueCount="305">
  <si>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</si>
  <si>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</si>
  <si>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</si>
  <si>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</si>
  <si>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</si>
  <si>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</si>
  <si>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</si>
  <si>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</si>
  <si>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</si>
  <si>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</si>
  <si>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</si>
  <si>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</si>
  <si>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</si>
  <si>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</si>
  <si>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</si>
  <si>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</si>
  <si>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</si>
  <si>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</si>
  <si>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</si>
  <si>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</si>
  <si>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</si>
  <si>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 xml:space="preserve">CANNON ASSURANCE COMPANY </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</si>
  <si>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</si>
  <si>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</si>
  <si>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</si>
  <si>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</si>
  <si>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</si>
  <si>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</si>
  <si>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</si>
  <si>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</si>
  <si>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</si>
  <si>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</si>
  <si>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</si>
  <si>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</si>
  <si>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</si>
  <si>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</si>
  <si>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</si>
  <si>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</si>
  <si>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</si>
  <si>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 xml:space="preserve">PACIS INSURANCE COMPANY </t>
  </si>
  <si>
    <t>TAKAFUL INSURANCE OF AFRICA</t>
  </si>
  <si>
    <t>TAUSI ASSURANCE COMPANY</t>
  </si>
  <si>
    <t xml:space="preserve">THE KENYAN ALLIANCE INSURANCE </t>
  </si>
  <si>
    <t xml:space="preserve">THE MONARCH INSURANCE </t>
  </si>
  <si>
    <t xml:space="preserve">TRIDENT INSURANCE COMPANY </t>
  </si>
  <si>
    <t>UAP INSURANCE COMPANY</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</si>
  <si>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</si>
  <si>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</si>
  <si>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</si>
  <si>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</si>
  <si>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</si>
  <si>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</si>
  <si>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</si>
  <si>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</si>
  <si>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</si>
  <si>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</si>
  <si>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</si>
  <si>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</si>
  <si>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GEMINIA INSURANCE COMPANY</t>
  </si>
  <si>
    <t xml:space="preserve">ICEA LION LIFE ASSURANCE </t>
  </si>
  <si>
    <t xml:space="preserve">JUBILEE INSURANCE COMPANY </t>
  </si>
  <si>
    <t>KENINDIA ASSURANCE COMPANY</t>
  </si>
  <si>
    <t xml:space="preserve">METROPOLITAN INSURANCE </t>
  </si>
  <si>
    <t xml:space="preserve">OLD MUTUAL LIFE ASSURANCE </t>
  </si>
  <si>
    <t xml:space="preserve">PIONEER ASSURANCE COMPANY </t>
  </si>
  <si>
    <t>THE KENYAN ALLIANCE INSURANCE</t>
  </si>
  <si>
    <t>THE MONARCH INSURANCE</t>
  </si>
  <si>
    <t>UAP LIFE ASSURANCE COMPANY</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</si>
  <si>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</si>
  <si>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</si>
  <si>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</si>
  <si>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</si>
  <si>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</si>
  <si>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</si>
  <si>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</si>
  <si>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</si>
  <si>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</si>
  <si>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</si>
  <si>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</si>
  <si>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</si>
  <si>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</si>
  <si>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</si>
  <si>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</si>
  <si>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</si>
  <si>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</si>
  <si>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</si>
  <si>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</si>
  <si>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</si>
  <si>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</si>
  <si>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SAHAM INSURANCE COMPANY</t>
  </si>
  <si>
    <t>Claims</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</si>
  <si>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</si>
  <si>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</si>
  <si>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</si>
  <si>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</si>
  <si>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</si>
  <si>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</si>
  <si>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</si>
  <si>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</si>
  <si>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</si>
  <si>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</si>
  <si>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</si>
  <si>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</si>
  <si>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</si>
  <si>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</si>
  <si>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</si>
  <si>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APA LIFE ASSURANCE COMPANY</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</si>
  <si>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</si>
  <si>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</si>
  <si>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</si>
  <si>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</si>
  <si>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</si>
  <si>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</si>
  <si>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</si>
  <si>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</si>
  <si>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</si>
  <si>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</si>
  <si>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</si>
  <si>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</si>
  <si>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</si>
  <si>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</si>
  <si>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</si>
  <si>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</si>
  <si>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</si>
  <si>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</si>
  <si>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</si>
  <si>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</si>
  <si>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</si>
  <si>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</si>
  <si>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</si>
  <si>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</si>
  <si>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</si>
  <si>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</si>
  <si>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</si>
  <si>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</si>
  <si>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</si>
  <si>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</si>
  <si>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</si>
  <si>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</si>
  <si>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</si>
  <si>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</si>
  <si>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</si>
  <si>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</si>
  <si>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</si>
  <si>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</si>
  <si>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</si>
  <si>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</si>
  <si>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</si>
  <si>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</si>
  <si>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</si>
  <si>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</si>
  <si>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METROPOLITAN LIFE ASSURANCE</t>
  </si>
  <si>
    <t>Ordinary Shares UnQuoted</t>
  </si>
  <si>
    <t xml:space="preserve">AAR INSURANCE KENYA </t>
  </si>
  <si>
    <t xml:space="preserve">AFRICAN MERCHANT ASSURANCE COMPANY </t>
  </si>
  <si>
    <t xml:space="preserve">AIG INSURANCE COMPANY </t>
  </si>
  <si>
    <t xml:space="preserve">APA INSURANCE COMPANY </t>
  </si>
  <si>
    <t xml:space="preserve">CONTINENTAL REINSURANCE </t>
  </si>
  <si>
    <t xml:space="preserve">DIRECTLINE ASSURANCE COMPANY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</si>
  <si>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</si>
  <si>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</si>
  <si>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</si>
  <si>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</si>
  <si>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</si>
  <si>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</si>
  <si>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</si>
  <si>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</si>
  <si>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</si>
  <si>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</si>
  <si>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TAKAFUL INSURANCE OF AFRICA </t>
  </si>
  <si>
    <t>THE KENYAN ALLIANCE INSURANCE COMPANY</t>
  </si>
  <si>
    <t>THE MONARCH INSURANCE COMPANY</t>
  </si>
  <si>
    <t xml:space="preserve">UAP INSURANCE COMPANY </t>
  </si>
  <si>
    <t xml:space="preserve">XPLICO INSURANCE COMPANY </t>
  </si>
  <si>
    <t xml:space="preserve">Gross Direct Premium </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</si>
  <si>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</si>
  <si>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</si>
  <si>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</si>
  <si>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</si>
  <si>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</si>
  <si>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</si>
  <si>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</si>
  <si>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</si>
  <si>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</si>
  <si>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Inward Reinsurance</t>
  </si>
  <si>
    <t>KENYA ORIENT LIFE ASSURANCE</t>
  </si>
  <si>
    <t>Continued next page</t>
  </si>
  <si>
    <t>LIBERTY LIFE ASSURANCE</t>
  </si>
  <si>
    <t>PRUDENTIAL LIFE ASSURANCE</t>
  </si>
  <si>
    <t>SAHAM ASSURANCE</t>
  </si>
  <si>
    <t>LIBERTY LIFE ASSURANCE COMPANY</t>
  </si>
  <si>
    <t>BRITAM GENERAL INSURANCE COMPANY</t>
  </si>
  <si>
    <t xml:space="preserve">PHOENIX OF EAST AFRICA ASSURANCE </t>
  </si>
  <si>
    <t>RESOLUTION  INSURANCE COMPANY</t>
  </si>
  <si>
    <t>BRITAM GENERAL INSURANCE</t>
  </si>
  <si>
    <t xml:space="preserve">Permanent Health </t>
  </si>
  <si>
    <t>PACIS INSURANCE COMPANY</t>
  </si>
  <si>
    <t>PHOENIX OF EAST AFRICA</t>
  </si>
  <si>
    <t>RESOLUTION INSURANCE COMPANY</t>
  </si>
  <si>
    <t xml:space="preserve">SAHAM INSURANCE COMPANY </t>
  </si>
  <si>
    <t>BARCLAYS LIFE</t>
  </si>
  <si>
    <t xml:space="preserve">TOTAL </t>
  </si>
  <si>
    <t>ALLIANZ INSURANCE COMPANY</t>
  </si>
  <si>
    <t>TABLE OF CONTENTS</t>
  </si>
  <si>
    <t>Link</t>
  </si>
  <si>
    <t>Description</t>
  </si>
  <si>
    <t>INSURANCE REGULATORY AUTHORITY</t>
  </si>
  <si>
    <t>Quarterly</t>
  </si>
  <si>
    <t>Annual</t>
  </si>
  <si>
    <t>PERIOD ENDED;</t>
  </si>
  <si>
    <t>TYPE OF INDUSTRY STATISTICS;</t>
  </si>
  <si>
    <t>Quarterly (Unaudited)</t>
  </si>
  <si>
    <t>QUARTER</t>
  </si>
  <si>
    <t>BRITAM LIFE ASSURANCE</t>
  </si>
  <si>
    <t>SANLAM LIFE ASSURANCE</t>
  </si>
  <si>
    <t xml:space="preserve"> YEAR</t>
  </si>
  <si>
    <t>ACKNOWLEDGMEMENT</t>
  </si>
  <si>
    <t>PIONEER INSURANCE COMPANY</t>
  </si>
  <si>
    <t>SANLAM INSURANE COMPANY</t>
  </si>
  <si>
    <t xml:space="preserve">PIONEER GENERAL INSURANCE </t>
  </si>
  <si>
    <t>SANLAM INSURANCE COMPANY</t>
  </si>
  <si>
    <t>Unappropriated 
Profit /(Loss) CF</t>
  </si>
  <si>
    <t>Pensions</t>
  </si>
  <si>
    <t>Investments</t>
  </si>
  <si>
    <t>Life</t>
  </si>
  <si>
    <t>General</t>
  </si>
  <si>
    <t>Industry</t>
  </si>
  <si>
    <t>Insurers</t>
  </si>
  <si>
    <t>Reinsurers</t>
  </si>
  <si>
    <t>APPENDIX 21 i: SUMMARY OF GENERAL INSURANCE BUSINESS BALANCE SHEETS AS AT 31.12.2017</t>
  </si>
  <si>
    <t>APPENDIX 21 ii: SUMMARY OF GENERAL INSURANCE BUSINESS BALANCE SHEETS AS AT 31.12.2016</t>
  </si>
  <si>
    <t>APPENDIX 21 iii: SUMMARY OF GENERAL INSURANCE BUSINESS BALANCE SHEETS AS AT 31.12.2017</t>
  </si>
  <si>
    <t>APPENDIX 21 iv: SUMMARY OF GENERAL INSURANCE BUSINESS BALANCE SHEETS AS AT 31.12.2016</t>
  </si>
  <si>
    <t>APPENDIX 20 i: SUMMARY OF LONG TERM INSURANCE BUSINESS BALANCE SHEETS AS AT 31.12.2016</t>
  </si>
  <si>
    <t>APPENDIX 20 ii: SUMMARY OF LONG TERM INSURANCE BUSINESS BALANCE SHEETS AS AT 31.12.2016</t>
  </si>
  <si>
    <t>APPENDIX 20 iii: SUMMARY OF LONG TERM INSURANCE BUSINESS BALANCE SHEETS AS AT 31.12.2016</t>
  </si>
  <si>
    <t>31st December</t>
  </si>
  <si>
    <t>2016 QUARTER FOUR STATISTICS</t>
  </si>
  <si>
    <t>APPENDIX 1: SUMMARY OF GENERAL INSURANCE BUSINESS PROFIT &amp; LOSS ACCOUNTS FOR THE PERIOD ENDED 31.12.2016</t>
  </si>
  <si>
    <t>APPENDIX 2: SUMMARY OF LONG TERM INSURANCE BUSINESS PROFIT &amp; LOSS ACCOUNTS  FOR THE PERIOD ENDED 31.12.2016</t>
  </si>
  <si>
    <t>APPENDIX 3: SUMMARY OF LONG TERM INSURANCE BUSINESS GROSS PREMIUM INCOME FOR THE PERIOD ENDED 31.12.2016</t>
  </si>
  <si>
    <t>APPENDIX 4: SUMMARY OF LONG TERM INSURANCE BUSINESS MARKET SHARE (GROSS PREMIUM INCOME) PER CLASS FOR THE PERIOD ENDED 31.12.2016</t>
  </si>
  <si>
    <t>APPENDIX 5: SUMMARY OF LIFE ASSURANCE BUSINESS REVENUE ACCOUNTS FOR THE PERIOD ENDED 31.12.2016</t>
  </si>
  <si>
    <t>APPENDIX 6: SUMMARY OF ANNUITIES BUSINESS REVENUE ACCOUNTS FOR THE PERIOD ENDED 31.12.2016</t>
  </si>
  <si>
    <t>APPENDIX 7: SUMMARY OF GROUP LIFE BUSINESS REVENUE ACCOUNTS FOR THE PERIOD ENDED 31.12.2016</t>
  </si>
  <si>
    <t>APPENDIX 8: SUMMARY OF GROUP CREDIT BUSINESS REVENUE ACCOUNTS FOR THE PERIOD ENDED 31.12.2016</t>
  </si>
  <si>
    <t>APPENDIX 9: SUMMARY OF INVESTMENTS BUSINESS REVENUE ACCOUNTS FOR THE PERIOD ENDED 31.12.2016</t>
  </si>
  <si>
    <t>APPENDIX 10: SUMMARY OF PERMANENT HEALTH BUSINESS REVENUE ACCOUNTS FOR THE PERIOD ENDED 31.12.2016</t>
  </si>
  <si>
    <t>APPENDIX 11: SUMMARY OF PENSIONS BUSINESS REVENUE ACCOUNTS FOR THE PERIOD ENDED 31.12.2016</t>
  </si>
  <si>
    <t>APPENDIX 12: SUMMARY OF COMBINED LONG TERM BUSINESS REVENUE ACCOUNTS FOR THE PERIOD ENDED 31.12.2016</t>
  </si>
  <si>
    <t>APPENDIX 13: SUMMARY OF GROSS  PREMIUM INCOME UNDER GENERAL INSURANCE BUSINESS FOR THE PERIOD ENDED 31.12.2016</t>
  </si>
  <si>
    <t>APPENDIX 14: SUMMARY OF GENERAL INSURANCE BUSINESS MARKET SHARE (GROSS PREMIUM INCOME) PER CLASS FOR THE PERIOD ENDED 31.12.2016</t>
  </si>
  <si>
    <t>APPENDIX 15: SUMMARY OF CLAIMS PAID UNDER GENERAL INSURANCE BUSINESS FOR THE PERIOD ENDED 31.12.2016</t>
  </si>
  <si>
    <t>APPENDIX 16: SUMMARY OF CLAIMS INCURRED UNDER GENERAL INSURANCE BUSINESS FOR THE PERIOD ENDED 31.12.2016</t>
  </si>
  <si>
    <t>APPENDIX 17: SUMMARY OF INCURRED CLAIMS RATIOS UNDER GENERAL INSURANCE BUSINESS FOR THE PERIOD ENDED 31.12.2016</t>
  </si>
  <si>
    <t>APPENDIX 18: SUMMARY OF UNDERWRITING PROFITS UNDER GENERAL INSURANCE BUSINESS FOR THE PERIOD ENDED 31.12.2016</t>
  </si>
  <si>
    <t>APPENDIX 19: SUMMARY OF GENERAL INSURANCE BUSINESS REVENUE ACCOUNTS FOR THE PERIOD ENDED 31.12.2016</t>
  </si>
  <si>
    <t>SUMMARY OF GENERAL INSURANCE BUSINESS PROFIT &amp; LOSS ACCOUNTS FOR THE PERIOD ENDED 31.12.2016</t>
  </si>
  <si>
    <t>SUMMARY OF LONG TERM INSURANCE BUSINESS PROFIT &amp; LOSS ACCOUNTS  FOR THE PERIOD ENDED 31.12.2016</t>
  </si>
  <si>
    <t>SUMMARY OF LONG TERM INSURANCE BUSINESS GROSS PREMIUM INCOME FOR THE PERIOD ENDED 31.12.2016</t>
  </si>
  <si>
    <t>SUMMARY OF LONG TERM INSURANCE BUSINESS MARKET SHARE PER CLASS FOR THE PERIOD ENDED 31.12.2016</t>
  </si>
  <si>
    <t>SUMMARY OF LIFE ASSURANCE BUSINESS REVENUE ACCOUNTS FOR THE PERIOD ENDED 31.12.2016</t>
  </si>
  <si>
    <t>SUMMARY OF ANNUITIES BUSINESS REVENUE ACCOUNTS FOR THE PERIOD ENDED 31.12.2016</t>
  </si>
  <si>
    <t>SUMMARY OF GROUP LIFE BUSINESS REVENUE ACCOUNTS FOR THE PERIOD ENDED 31.12.2016</t>
  </si>
  <si>
    <t xml:space="preserve"> SUMMARY OF GROUP CREDIT BUSINESS REVENUE ACCOUNTS FOR THE PERIOD ENDED 31.12.2016</t>
  </si>
  <si>
    <t>SUMMARY OF INVESTMENTS BUSINESS REVENUE ACCOUNTS FOR THE PERIOD ENDED 31.12.2016</t>
  </si>
  <si>
    <t>SUMMARY OF PERMANENT HEALTH BUSINESS REVENUE ACCOUNTS FOR THE PERIOD ENDED 31.12.2016</t>
  </si>
  <si>
    <t>SUMMARY OF PENSIONS BUSINESS REVENUE ACCOUNTS FOR THE PERIOD ENDED 31.12.2016</t>
  </si>
  <si>
    <t>SUMMARY OF COMBINED LONG TERM BUSINESS REVENUE ACCOUNTS FOR THE PERIOD ENDED 31.12.2016</t>
  </si>
  <si>
    <t>SUMMARY OF GROSS  PREMIUM INCOME UNDER GENERAL INSURANCE BUSINESS FOR THE PERIOD ENDED 31.12.2016</t>
  </si>
  <si>
    <t xml:space="preserve"> SUMMARY OF GENERAL INSURANCE BUSINESS MARKET SHARE PER CLASS FOR THE PERIOD ENDED 31.12.2016</t>
  </si>
  <si>
    <t xml:space="preserve"> SUMMARY OF CLAIMS PAID UNDER GENERAL INSURANCE BUSINESS FOR THE PERIOD ENDED 31.12.2016</t>
  </si>
  <si>
    <t>SUMMARY OF CLAIMS INCURRED UNDER GENERAL INSURANCE BUSINESS FOR THE PERIOD ENDED 31.12.2016</t>
  </si>
  <si>
    <t>SUMMARY OF INCURRED CLAIMS RATIOS UNDER GENERAL INSURANCE BUSINESS FOR THE PERIOD ENDED 31.12.2016</t>
  </si>
  <si>
    <t xml:space="preserve"> SUMMARY OF UNDERWRITING PROFITS UNDER GENERAL INSURANCE BUSINESS FOR THE PERIOD ENDED 31.12.2016</t>
  </si>
  <si>
    <t>SUMMARY OF GENERAL INSURANCE BUSINESS REVENUE ACCOUNTS FOR THE PERIOD ENDED 31.12.2016</t>
  </si>
  <si>
    <t xml:space="preserve"> SUMMARY OF LONG TERM INSURANCE BUSINESS BALANCE SHEETS AS AT 31.12.2016</t>
  </si>
  <si>
    <t>SUMMARY OF GENERAL INSURANCE BUSINESS BALANCE SHEETS AS AT 31.12.2016</t>
  </si>
  <si>
    <t xml:space="preserve">APPENDIX 1 </t>
  </si>
  <si>
    <t>APPENDIX 2'</t>
  </si>
  <si>
    <t>APPENDIX 3'</t>
  </si>
  <si>
    <t>APPENDIX 4'</t>
  </si>
  <si>
    <t>APPENDIX 5'</t>
  </si>
  <si>
    <t>APPENDIX 6'</t>
  </si>
  <si>
    <t>APPENDIX 7'</t>
  </si>
  <si>
    <t>APPENDIX 8'</t>
  </si>
  <si>
    <t>APPENDIX 9'</t>
  </si>
  <si>
    <t>APPENDIX 10'</t>
  </si>
  <si>
    <t>APPENDIX 11'</t>
  </si>
  <si>
    <t>APPENDIX 12'</t>
  </si>
  <si>
    <t>APPENDIX 13'</t>
  </si>
  <si>
    <t>APPENDIX 14'</t>
  </si>
  <si>
    <t>APPENDIX 15'</t>
  </si>
  <si>
    <t>APPENDIX 16'</t>
  </si>
  <si>
    <t>APPENDIX 17'</t>
  </si>
  <si>
    <t>APPENDIX 18'</t>
  </si>
  <si>
    <t>APPENDIX 19'</t>
  </si>
  <si>
    <t>APPENDIX 20 i'</t>
  </si>
  <si>
    <t>APPENDIX 20 ii'</t>
  </si>
  <si>
    <t>APPENDIX 20 iii'</t>
  </si>
  <si>
    <t>APPENDIX 21 i'</t>
  </si>
  <si>
    <t>APPENDIX 21 ii'</t>
  </si>
  <si>
    <t>APPENDIX 21 iii'</t>
  </si>
  <si>
    <t>APPENDIX  21 iv'</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</si>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</sst>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_-;\-* #,##0.00_-;_-* &quot;-&quot;??_-;_-@_-"/>
    <numFmt numFmtId="165" formatCode="_(* #,##0_);_(* \(\ #,##0\ \);_(* &quot;-&quot;??_);_(\ @_ \)"/>
    <numFmt numFmtId="166" formatCode="_-* #,##0_-;\-* #,##0_-;_-* &quot;-&quot;??_-;_-@_-"/>
    <numFmt numFmtId="167" formatCode="0.0"/>
    <numFmt numFmtId="168" formatCode="_(* #,##0.00_);_(* \(\ #,##0.00\ \);_(* &quot;-&quot;??_);_(\ @_ \)"/>
    <numFmt numFmtId="169" formatCode="_(* #,##0_);_(* \(#,##0\);_(* &quot;-&quot;??_);_(@_)"/>
  </numFmts>
  <fonts count="45"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sz val="10"/>
      <name val="Bookman Old Style"/>
      <family val="1"/>
    </font>
    <font>
      <b/>
      <sz val="11"/>
      <color theme="1"/>
      <name val="Bookman Old Style"/>
      <family val="1"/>
    </font>
    <font>
      <i/>
      <sz val="11"/>
      <color theme="1"/>
      <name val="Bookman Old Style"/>
      <family val="1"/>
    </font>
    <font>
      <sz val="10"/>
      <color theme="1"/>
      <name val="Bookman Old Style"/>
      <family val="1"/>
    </font>
    <font>
      <i/>
      <sz val="8"/>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i/>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sz val="20"/>
      <color theme="1"/>
      <name val="Bookman Old Style"/>
      <family val="1"/>
    </font>
  </fonts>
  <fills count="12">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DBB05B"/>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0A73C"/>
        <bgColor indexed="9"/>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top/>
      <bottom/>
      <diagonal/>
    </border>
    <border>
      <left/>
      <right style="thick">
        <color rgb="FFA87C24"/>
      </right>
      <top/>
      <bottom/>
      <diagonal/>
    </border>
    <border>
      <left style="thick">
        <color rgb="FFA87C24"/>
      </left>
      <right/>
      <top/>
      <bottom style="thick">
        <color rgb="FFA87C24"/>
      </bottom>
      <diagonal/>
    </border>
    <border>
      <left/>
      <right/>
      <top/>
      <bottom style="thick">
        <color rgb="FFA87C24"/>
      </bottom>
      <diagonal/>
    </border>
    <border>
      <left/>
      <right style="thick">
        <color rgb="FFA87C24"/>
      </right>
      <top/>
      <bottom style="thick">
        <color rgb="FFA87C24"/>
      </bottom>
      <diagonal/>
    </border>
    <border>
      <left style="thick">
        <color rgb="FFC7932B"/>
      </left>
      <right/>
      <top style="thick">
        <color rgb="FFC7932B"/>
      </top>
      <bottom style="double">
        <color rgb="FFC7932B"/>
      </bottom>
      <diagonal/>
    </border>
    <border>
      <left/>
      <right/>
      <top style="thick">
        <color rgb="FFC7932B"/>
      </top>
      <bottom style="double">
        <color rgb="FFC7932B"/>
      </bottom>
      <diagonal/>
    </border>
    <border>
      <left/>
      <right style="thick">
        <color rgb="FFC7932B"/>
      </right>
      <top style="thick">
        <color rgb="FFC7932B"/>
      </top>
      <bottom style="double">
        <color rgb="FFC7932B"/>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style="thick">
        <color rgb="FFA87C24"/>
      </left>
      <right style="thick">
        <color rgb="FFA87C24"/>
      </right>
      <top/>
      <bottom style="double">
        <color rgb="FFA87C24"/>
      </bottom>
      <diagonal/>
    </border>
    <border>
      <left style="thick">
        <color rgb="FFA87C24"/>
      </left>
      <right/>
      <top style="double">
        <color rgb="FFC7932B"/>
      </top>
      <bottom/>
      <diagonal/>
    </border>
    <border>
      <left/>
      <right/>
      <top style="double">
        <color rgb="FFC7932B"/>
      </top>
      <bottom/>
      <diagonal/>
    </border>
    <border>
      <left/>
      <right style="thick">
        <color rgb="FFA87C24"/>
      </right>
      <top style="double">
        <color rgb="FFC7932B"/>
      </top>
      <bottom/>
      <diagonal/>
    </border>
  </borders>
  <cellStyleXfs count="5">
    <xf numFmtId="0" fontId="0" fillId="0" borderId="0"/>
    <xf numFmtId="164" fontId="2" fillId="0" borderId="0" applyFont="0" applyFill="0" applyBorder="0" applyAlignment="0" applyProtection="0"/>
    <xf numFmtId="0" fontId="1" fillId="0" borderId="0"/>
    <xf numFmtId="164" fontId="2" fillId="0" borderId="0" applyFont="0" applyFill="0" applyBorder="0" applyAlignment="0" applyProtection="0"/>
    <xf numFmtId="0" fontId="17" fillId="0" borderId="0" applyNumberFormat="0" applyFill="0" applyBorder="0" applyAlignment="0" applyProtection="0"/>
  </cellStyleXfs>
  <cellXfs count="309">
    <xf numFmtId="0" fontId="0" fillId="0" borderId="0" xfId="0"/>
    <xf numFmtId="0" fontId="0" fillId="0" borderId="0" xfId="0" applyFill="1"/>
    <xf numFmtId="0" fontId="0" fillId="0" borderId="0" xfId="0" applyAlignment="1"/>
    <xf numFmtId="0" fontId="3" fillId="0" borderId="0" xfId="0" applyFont="1"/>
    <xf numFmtId="0" fontId="0" fillId="0" borderId="0" xfId="0" applyAlignment="1">
      <alignment wrapText="1"/>
    </xf>
    <xf numFmtId="166" fontId="2" fillId="0" borderId="0" xfId="1" applyNumberFormat="1" applyFont="1"/>
    <xf numFmtId="0" fontId="0" fillId="0" borderId="0" xfId="0" applyFill="1" applyAlignment="1">
      <alignment wrapText="1"/>
    </xf>
    <xf numFmtId="165" fontId="8" fillId="3" borderId="2" xfId="1" applyNumberFormat="1" applyFont="1" applyFill="1" applyBorder="1" applyAlignment="1">
      <alignment horizontal="right" wrapText="1"/>
    </xf>
    <xf numFmtId="165" fontId="7" fillId="2" borderId="1" xfId="1" applyNumberFormat="1" applyFont="1" applyFill="1" applyBorder="1" applyAlignment="1">
      <alignment horizontal="right" wrapText="1"/>
    </xf>
    <xf numFmtId="165" fontId="8" fillId="2" borderId="1" xfId="1" applyNumberFormat="1" applyFont="1" applyFill="1" applyBorder="1" applyAlignment="1">
      <alignment horizontal="right" wrapText="1"/>
    </xf>
    <xf numFmtId="166" fontId="7" fillId="2" borderId="1" xfId="1" applyNumberFormat="1" applyFont="1" applyFill="1" applyBorder="1" applyAlignment="1">
      <alignment horizontal="right" wrapText="1"/>
    </xf>
    <xf numFmtId="0" fontId="10" fillId="0" borderId="0" xfId="0" applyFont="1"/>
    <xf numFmtId="165" fontId="10" fillId="0" borderId="0" xfId="0" applyNumberFormat="1" applyFont="1" applyFill="1"/>
    <xf numFmtId="0" fontId="10" fillId="0" borderId="0" xfId="0" applyFont="1" applyFill="1"/>
    <xf numFmtId="0" fontId="10" fillId="0" borderId="0" xfId="0" applyFont="1" applyAlignment="1"/>
    <xf numFmtId="0" fontId="4" fillId="0" borderId="0" xfId="0" applyFont="1" applyFill="1" applyBorder="1" applyAlignment="1">
      <alignment horizontal="left" wrapText="1"/>
    </xf>
    <xf numFmtId="0" fontId="10" fillId="0" borderId="0" xfId="0" applyFont="1" applyBorder="1"/>
    <xf numFmtId="0" fontId="12" fillId="0" borderId="0" xfId="0" applyFont="1" applyFill="1" applyBorder="1" applyAlignment="1">
      <alignment horizontal="left"/>
    </xf>
    <xf numFmtId="0" fontId="5" fillId="0" borderId="0" xfId="0" applyFont="1" applyFill="1" applyBorder="1" applyAlignment="1">
      <alignment horizontal="left" wrapText="1"/>
    </xf>
    <xf numFmtId="0" fontId="10" fillId="0" borderId="1" xfId="0" applyFont="1" applyBorder="1"/>
    <xf numFmtId="0" fontId="7" fillId="2" borderId="2" xfId="0" applyFont="1" applyFill="1" applyBorder="1" applyAlignment="1"/>
    <xf numFmtId="2" fontId="12" fillId="0" borderId="1" xfId="0" applyNumberFormat="1" applyFont="1" applyBorder="1" applyAlignment="1"/>
    <xf numFmtId="0" fontId="7" fillId="2" borderId="1" xfId="0" applyFont="1" applyFill="1" applyBorder="1" applyAlignment="1"/>
    <xf numFmtId="164" fontId="8" fillId="2" borderId="1" xfId="1" applyNumberFormat="1" applyFont="1" applyFill="1" applyBorder="1" applyAlignment="1">
      <alignment horizontal="right"/>
    </xf>
    <xf numFmtId="0" fontId="12" fillId="0" borderId="0" xfId="0" applyFont="1"/>
    <xf numFmtId="0" fontId="12" fillId="0" borderId="0" xfId="0" applyFont="1" applyFill="1"/>
    <xf numFmtId="0" fontId="10" fillId="0" borderId="1" xfId="0" applyFont="1" applyFill="1" applyBorder="1"/>
    <xf numFmtId="166" fontId="7" fillId="0" borderId="1" xfId="1" applyNumberFormat="1" applyFont="1" applyFill="1" applyBorder="1" applyAlignment="1">
      <alignment horizontal="right" wrapText="1"/>
    </xf>
    <xf numFmtId="166" fontId="10" fillId="0" borderId="1" xfId="1" applyNumberFormat="1" applyFont="1" applyFill="1" applyBorder="1" applyAlignment="1">
      <alignment horizontal="right" wrapText="1"/>
    </xf>
    <xf numFmtId="0" fontId="10" fillId="0" borderId="0" xfId="0" applyFont="1" applyFill="1" applyAlignment="1"/>
    <xf numFmtId="0" fontId="7" fillId="0" borderId="1" xfId="0" applyFont="1" applyFill="1" applyBorder="1" applyAlignment="1">
      <alignment wrapText="1"/>
    </xf>
    <xf numFmtId="165" fontId="7" fillId="0" borderId="1" xfId="1" applyNumberFormat="1" applyFont="1" applyFill="1" applyBorder="1" applyAlignment="1">
      <alignment horizontal="right" wrapText="1"/>
    </xf>
    <xf numFmtId="165" fontId="8" fillId="0" borderId="1" xfId="1" applyNumberFormat="1" applyFont="1" applyFill="1" applyBorder="1" applyAlignment="1">
      <alignment horizontal="right" wrapText="1"/>
    </xf>
    <xf numFmtId="0" fontId="10" fillId="0" borderId="0" xfId="0" applyFont="1" applyFill="1" applyBorder="1"/>
    <xf numFmtId="0" fontId="10" fillId="0" borderId="0" xfId="0" applyFont="1" applyFill="1" applyAlignment="1">
      <alignment vertical="center"/>
    </xf>
    <xf numFmtId="0" fontId="10" fillId="0" borderId="2" xfId="0" applyFont="1" applyBorder="1"/>
    <xf numFmtId="166" fontId="7" fillId="2" borderId="2" xfId="1" applyNumberFormat="1" applyFont="1" applyFill="1" applyBorder="1" applyAlignment="1">
      <alignment horizontal="right" wrapText="1"/>
    </xf>
    <xf numFmtId="0" fontId="10" fillId="0" borderId="0" xfId="0" applyFont="1" applyFill="1" applyAlignment="1">
      <alignment wrapText="1"/>
    </xf>
    <xf numFmtId="166" fontId="10" fillId="0" borderId="0" xfId="0" applyNumberFormat="1" applyFont="1" applyFill="1"/>
    <xf numFmtId="0" fontId="8" fillId="0" borderId="0" xfId="2" applyFont="1" applyFill="1" applyBorder="1" applyAlignment="1">
      <alignment horizontal="center" wrapText="1"/>
    </xf>
    <xf numFmtId="166" fontId="8" fillId="0" borderId="0" xfId="1" applyNumberFormat="1" applyFont="1" applyFill="1" applyBorder="1" applyAlignment="1">
      <alignment horizontal="right" wrapText="1"/>
    </xf>
    <xf numFmtId="0" fontId="13" fillId="0" borderId="0" xfId="0" applyFont="1" applyFill="1" applyBorder="1" applyAlignment="1">
      <alignment horizontal="right"/>
    </xf>
    <xf numFmtId="166" fontId="10" fillId="0" borderId="0" xfId="1" applyNumberFormat="1" applyFont="1" applyFill="1" applyBorder="1"/>
    <xf numFmtId="166" fontId="10" fillId="0" borderId="0" xfId="1" applyNumberFormat="1" applyFont="1" applyFill="1"/>
    <xf numFmtId="166" fontId="12" fillId="0" borderId="0" xfId="0" applyNumberFormat="1" applyFont="1" applyFill="1"/>
    <xf numFmtId="169" fontId="7" fillId="2" borderId="1" xfId="1" applyNumberFormat="1" applyFont="1" applyFill="1" applyBorder="1" applyAlignment="1">
      <alignment horizontal="right" wrapText="1"/>
    </xf>
    <xf numFmtId="169" fontId="8" fillId="2" borderId="1" xfId="1" applyNumberFormat="1" applyFont="1" applyFill="1" applyBorder="1" applyAlignment="1">
      <alignment horizontal="right" wrapText="1"/>
    </xf>
    <xf numFmtId="165" fontId="10" fillId="0" borderId="1" xfId="1" applyNumberFormat="1" applyFont="1" applyFill="1" applyBorder="1" applyAlignment="1">
      <alignment horizontal="right" wrapText="1"/>
    </xf>
    <xf numFmtId="0" fontId="0" fillId="0" borderId="0" xfId="0" applyFont="1" applyFill="1"/>
    <xf numFmtId="165" fontId="10" fillId="0" borderId="1" xfId="1" applyNumberFormat="1" applyFont="1" applyBorder="1" applyAlignment="1">
      <alignment horizontal="right" wrapText="1"/>
    </xf>
    <xf numFmtId="165" fontId="12" fillId="0" borderId="1" xfId="1" applyNumberFormat="1" applyFont="1" applyBorder="1" applyAlignment="1">
      <alignment horizontal="right" wrapText="1"/>
    </xf>
    <xf numFmtId="166" fontId="8" fillId="3" borderId="2" xfId="1" applyNumberFormat="1" applyFont="1" applyFill="1" applyBorder="1" applyAlignment="1">
      <alignment horizontal="right" wrapText="1"/>
    </xf>
    <xf numFmtId="166" fontId="14" fillId="0" borderId="0" xfId="1" applyNumberFormat="1" applyFont="1" applyBorder="1"/>
    <xf numFmtId="164" fontId="7" fillId="2" borderId="2" xfId="1" applyNumberFormat="1" applyFont="1" applyFill="1" applyBorder="1" applyAlignment="1">
      <alignment horizontal="right" wrapText="1"/>
    </xf>
    <xf numFmtId="0" fontId="0" fillId="4" borderId="0" xfId="0" applyFill="1"/>
    <xf numFmtId="0" fontId="0" fillId="4" borderId="10" xfId="0" applyFill="1" applyBorder="1"/>
    <xf numFmtId="0" fontId="0" fillId="4" borderId="12" xfId="0" applyFill="1" applyBorder="1"/>
    <xf numFmtId="0" fontId="0" fillId="4" borderId="13" xfId="0" applyFill="1" applyBorder="1"/>
    <xf numFmtId="0" fontId="0" fillId="4" borderId="11" xfId="0" applyFill="1" applyBorder="1"/>
    <xf numFmtId="0" fontId="0" fillId="4" borderId="14" xfId="0" applyFill="1" applyBorder="1"/>
    <xf numFmtId="0" fontId="0" fillId="4" borderId="0" xfId="0" applyFill="1" applyBorder="1"/>
    <xf numFmtId="0" fontId="0" fillId="4" borderId="0" xfId="0" applyFont="1" applyFill="1"/>
    <xf numFmtId="0" fontId="18" fillId="4" borderId="0" xfId="0" applyFont="1" applyFill="1" applyBorder="1"/>
    <xf numFmtId="0" fontId="19" fillId="4" borderId="0" xfId="0" applyFont="1" applyFill="1" applyBorder="1"/>
    <xf numFmtId="0" fontId="12" fillId="4" borderId="0" xfId="0" applyFont="1" applyFill="1" applyBorder="1"/>
    <xf numFmtId="0" fontId="0" fillId="4" borderId="0" xfId="0" applyFont="1" applyFill="1" applyBorder="1"/>
    <xf numFmtId="0" fontId="0" fillId="4" borderId="16" xfId="0" applyFill="1" applyBorder="1"/>
    <xf numFmtId="0" fontId="0" fillId="4" borderId="17" xfId="0" applyFill="1" applyBorder="1"/>
    <xf numFmtId="0" fontId="0" fillId="4" borderId="18" xfId="0" applyFill="1" applyBorder="1"/>
    <xf numFmtId="0" fontId="21" fillId="4" borderId="0" xfId="0" applyFont="1" applyFill="1" applyBorder="1" applyAlignment="1">
      <alignment horizontal="left" indent="17"/>
    </xf>
    <xf numFmtId="0" fontId="0" fillId="4" borderId="0" xfId="0" applyFill="1" applyBorder="1" applyAlignment="1">
      <alignment horizontal="left" indent="17"/>
    </xf>
    <xf numFmtId="0" fontId="12" fillId="4" borderId="0" xfId="0" applyFont="1" applyFill="1" applyBorder="1" applyAlignment="1">
      <alignment horizontal="left"/>
    </xf>
    <xf numFmtId="0" fontId="20" fillId="5" borderId="15" xfId="0" applyFont="1" applyFill="1" applyBorder="1" applyAlignment="1">
      <alignment horizontal="center" vertical="center"/>
    </xf>
    <xf numFmtId="0" fontId="20" fillId="6" borderId="15" xfId="0" applyFont="1" applyFill="1" applyBorder="1" applyAlignment="1">
      <alignment horizontal="center" vertical="center"/>
    </xf>
    <xf numFmtId="0" fontId="9" fillId="0" borderId="0" xfId="0" applyFont="1" applyFill="1" applyBorder="1" applyAlignment="1">
      <alignment horizontal="left" wrapText="1"/>
    </xf>
    <xf numFmtId="0" fontId="12" fillId="0" borderId="23" xfId="0" applyFont="1" applyBorder="1" applyAlignment="1"/>
    <xf numFmtId="0" fontId="12" fillId="0" borderId="24" xfId="0" applyFont="1" applyBorder="1" applyAlignment="1"/>
    <xf numFmtId="0" fontId="23" fillId="0" borderId="1" xfId="0" applyFont="1" applyBorder="1" applyAlignment="1">
      <alignment wrapText="1"/>
    </xf>
    <xf numFmtId="0" fontId="22" fillId="0" borderId="1" xfId="0" applyFont="1" applyBorder="1" applyAlignment="1">
      <alignment horizontal="center" wrapText="1"/>
    </xf>
    <xf numFmtId="0" fontId="23" fillId="0" borderId="1" xfId="0" applyFont="1" applyBorder="1" applyAlignment="1">
      <alignment horizontal="center" wrapText="1"/>
    </xf>
    <xf numFmtId="0" fontId="0" fillId="0" borderId="0" xfId="0" applyFont="1"/>
    <xf numFmtId="0" fontId="24" fillId="9" borderId="1" xfId="0" applyFont="1" applyFill="1" applyBorder="1" applyAlignment="1">
      <alignment wrapText="1"/>
    </xf>
    <xf numFmtId="165" fontId="24" fillId="9" borderId="1" xfId="1" applyNumberFormat="1" applyFont="1" applyFill="1" applyBorder="1" applyAlignment="1">
      <alignment horizontal="right" wrapText="1"/>
    </xf>
    <xf numFmtId="165" fontId="24" fillId="9" borderId="1" xfId="1" applyNumberFormat="1" applyFont="1" applyFill="1" applyBorder="1" applyAlignment="1">
      <alignment wrapText="1"/>
    </xf>
    <xf numFmtId="0" fontId="25" fillId="0" borderId="0" xfId="0" applyFont="1" applyFill="1"/>
    <xf numFmtId="0" fontId="27" fillId="0" borderId="1" xfId="0" applyFont="1" applyBorder="1" applyAlignment="1">
      <alignment wrapText="1"/>
    </xf>
    <xf numFmtId="0" fontId="26" fillId="0" borderId="1" xfId="0" applyFont="1" applyBorder="1" applyAlignment="1">
      <alignment horizontal="left" wrapText="1"/>
    </xf>
    <xf numFmtId="0" fontId="26" fillId="0" borderId="1" xfId="0" applyFont="1" applyBorder="1" applyAlignment="1">
      <alignment horizontal="center" wrapText="1"/>
    </xf>
    <xf numFmtId="0" fontId="27" fillId="0" borderId="1" xfId="0" applyFont="1" applyBorder="1" applyAlignment="1">
      <alignment horizontal="center" wrapText="1"/>
    </xf>
    <xf numFmtId="0" fontId="7" fillId="0" borderId="1" xfId="0" applyFont="1" applyFill="1" applyBorder="1" applyAlignment="1"/>
    <xf numFmtId="0" fontId="28" fillId="0" borderId="0" xfId="0" applyFont="1"/>
    <xf numFmtId="0" fontId="29" fillId="9" borderId="1" xfId="0" applyFont="1" applyFill="1" applyBorder="1" applyAlignment="1">
      <alignment wrapText="1"/>
    </xf>
    <xf numFmtId="165" fontId="29" fillId="9" borderId="1" xfId="1" applyNumberFormat="1" applyFont="1" applyFill="1" applyBorder="1" applyAlignment="1">
      <alignment horizontal="right" wrapText="1"/>
    </xf>
    <xf numFmtId="0" fontId="25" fillId="0" borderId="0" xfId="0" applyFont="1"/>
    <xf numFmtId="0" fontId="30" fillId="2" borderId="1" xfId="0" applyFont="1" applyFill="1" applyBorder="1" applyAlignment="1">
      <alignment wrapText="1"/>
    </xf>
    <xf numFmtId="166" fontId="30" fillId="2" borderId="1" xfId="1" applyNumberFormat="1" applyFont="1" applyFill="1" applyBorder="1" applyAlignment="1">
      <alignment horizontal="right" wrapText="1"/>
    </xf>
    <xf numFmtId="165" fontId="27" fillId="7" borderId="1" xfId="1" applyNumberFormat="1" applyFont="1" applyFill="1" applyBorder="1" applyAlignment="1">
      <alignment horizontal="right" wrapText="1"/>
    </xf>
    <xf numFmtId="0" fontId="12" fillId="7" borderId="1" xfId="0" applyFont="1" applyFill="1" applyBorder="1"/>
    <xf numFmtId="166" fontId="8" fillId="9" borderId="1" xfId="1" applyNumberFormat="1" applyFont="1" applyFill="1" applyBorder="1" applyAlignment="1">
      <alignment horizontal="center" wrapText="1"/>
    </xf>
    <xf numFmtId="166" fontId="8" fillId="11" borderId="2" xfId="1" applyNumberFormat="1" applyFont="1" applyFill="1" applyBorder="1" applyAlignment="1">
      <alignment horizontal="right" wrapText="1"/>
    </xf>
    <xf numFmtId="164" fontId="12" fillId="7" borderId="1" xfId="0" applyNumberFormat="1" applyFont="1" applyFill="1" applyBorder="1"/>
    <xf numFmtId="166" fontId="5" fillId="7" borderId="1" xfId="1" applyNumberFormat="1" applyFont="1" applyFill="1" applyBorder="1" applyAlignment="1">
      <alignment horizontal="left" wrapText="1"/>
    </xf>
    <xf numFmtId="166" fontId="5" fillId="7" borderId="1" xfId="1" applyNumberFormat="1" applyFont="1" applyFill="1" applyBorder="1" applyAlignment="1">
      <alignment horizontal="right" wrapText="1"/>
    </xf>
    <xf numFmtId="164" fontId="5" fillId="7" borderId="1" xfId="1" applyNumberFormat="1" applyFont="1" applyFill="1" applyBorder="1" applyAlignment="1">
      <alignment horizontal="right" wrapText="1"/>
    </xf>
    <xf numFmtId="0" fontId="4" fillId="0" borderId="1" xfId="0" applyFont="1" applyFill="1" applyBorder="1"/>
    <xf numFmtId="0" fontId="6" fillId="0" borderId="1" xfId="0" applyFont="1" applyFill="1" applyBorder="1" applyAlignment="1">
      <alignment horizontal="center" wrapText="1"/>
    </xf>
    <xf numFmtId="0" fontId="5" fillId="0" borderId="1" xfId="0" applyFont="1" applyFill="1" applyBorder="1" applyAlignment="1">
      <alignment horizontal="center" wrapText="1"/>
    </xf>
    <xf numFmtId="0" fontId="4" fillId="7" borderId="1" xfId="0" applyFont="1" applyFill="1" applyBorder="1"/>
    <xf numFmtId="164" fontId="8" fillId="7" borderId="1" xfId="1" applyNumberFormat="1" applyFont="1" applyFill="1" applyBorder="1" applyAlignment="1">
      <alignment horizontal="center" wrapText="1"/>
    </xf>
    <xf numFmtId="164" fontId="8" fillId="7" borderId="1" xfId="1" applyNumberFormat="1" applyFont="1" applyFill="1" applyBorder="1" applyAlignment="1">
      <alignment horizontal="right"/>
    </xf>
    <xf numFmtId="0" fontId="4" fillId="0" borderId="1" xfId="0" applyFont="1" applyFill="1" applyBorder="1" applyAlignment="1">
      <alignment wrapText="1"/>
    </xf>
    <xf numFmtId="0" fontId="6" fillId="0" borderId="1" xfId="0" applyFont="1" applyFill="1" applyBorder="1" applyAlignment="1">
      <alignment horizontal="center"/>
    </xf>
    <xf numFmtId="169" fontId="8" fillId="9" borderId="1" xfId="1" applyNumberFormat="1" applyFont="1" applyFill="1" applyBorder="1" applyAlignment="1">
      <alignment horizontal="right" wrapText="1"/>
    </xf>
    <xf numFmtId="0" fontId="4" fillId="0" borderId="1" xfId="0" applyFont="1" applyFill="1" applyBorder="1" applyAlignment="1">
      <alignment horizontal="center" wrapText="1"/>
    </xf>
    <xf numFmtId="165" fontId="8" fillId="7" borderId="1" xfId="1" applyNumberFormat="1" applyFont="1" applyFill="1" applyBorder="1" applyAlignment="1">
      <alignment horizontal="right" wrapText="1"/>
    </xf>
    <xf numFmtId="165" fontId="8" fillId="9" borderId="1" xfId="1" applyNumberFormat="1" applyFont="1" applyFill="1" applyBorder="1" applyAlignment="1">
      <alignment horizontal="right" wrapText="1"/>
    </xf>
    <xf numFmtId="0" fontId="8" fillId="9" borderId="1" xfId="0" applyFont="1" applyFill="1" applyBorder="1" applyAlignment="1"/>
    <xf numFmtId="0" fontId="0" fillId="0" borderId="0" xfId="0" applyFill="1" applyAlignment="1"/>
    <xf numFmtId="0" fontId="7" fillId="0" borderId="2" xfId="0" applyFont="1" applyFill="1" applyBorder="1" applyAlignment="1"/>
    <xf numFmtId="168" fontId="7" fillId="0" borderId="1" xfId="1" applyNumberFormat="1" applyFont="1" applyFill="1" applyBorder="1" applyAlignment="1">
      <alignment horizontal="right" wrapText="1"/>
    </xf>
    <xf numFmtId="168" fontId="8" fillId="0" borderId="1" xfId="1" applyNumberFormat="1" applyFont="1" applyFill="1" applyBorder="1" applyAlignment="1">
      <alignment horizontal="right" wrapText="1"/>
    </xf>
    <xf numFmtId="165" fontId="0" fillId="0" borderId="0" xfId="0" applyNumberFormat="1" applyFill="1"/>
    <xf numFmtId="0" fontId="8" fillId="7" borderId="1" xfId="0" applyFont="1" applyFill="1" applyBorder="1" applyAlignment="1"/>
    <xf numFmtId="168" fontId="8" fillId="7" borderId="1" xfId="1" applyNumberFormat="1" applyFont="1" applyFill="1" applyBorder="1" applyAlignment="1">
      <alignment horizontal="right" wrapText="1"/>
    </xf>
    <xf numFmtId="0" fontId="5" fillId="0" borderId="1" xfId="0" applyFont="1" applyFill="1" applyBorder="1" applyAlignment="1">
      <alignment wrapText="1"/>
    </xf>
    <xf numFmtId="165" fontId="7" fillId="0" borderId="2" xfId="1" applyNumberFormat="1" applyFont="1" applyFill="1" applyBorder="1" applyAlignment="1">
      <alignment horizontal="right" wrapText="1"/>
    </xf>
    <xf numFmtId="165" fontId="8" fillId="0" borderId="2" xfId="1" applyNumberFormat="1" applyFont="1" applyFill="1" applyBorder="1" applyAlignment="1">
      <alignment horizontal="right" wrapText="1"/>
    </xf>
    <xf numFmtId="165" fontId="8" fillId="6" borderId="1" xfId="1" applyNumberFormat="1" applyFont="1" applyFill="1" applyBorder="1" applyAlignment="1">
      <alignment horizontal="right" wrapText="1"/>
    </xf>
    <xf numFmtId="0" fontId="31" fillId="0" borderId="1" xfId="0" applyFont="1" applyFill="1" applyBorder="1" applyAlignment="1">
      <alignment wrapText="1"/>
    </xf>
    <xf numFmtId="165" fontId="31" fillId="0" borderId="2" xfId="1" applyNumberFormat="1" applyFont="1" applyFill="1" applyBorder="1" applyAlignment="1">
      <alignment horizontal="right" wrapText="1"/>
    </xf>
    <xf numFmtId="165" fontId="32" fillId="0" borderId="2" xfId="1" applyNumberFormat="1" applyFont="1" applyFill="1" applyBorder="1" applyAlignment="1">
      <alignment horizontal="right" wrapText="1"/>
    </xf>
    <xf numFmtId="165" fontId="31" fillId="0" borderId="1" xfId="1" applyNumberFormat="1" applyFont="1" applyFill="1" applyBorder="1" applyAlignment="1">
      <alignment horizontal="right" wrapText="1"/>
    </xf>
    <xf numFmtId="0" fontId="32" fillId="7" borderId="1" xfId="0" applyFont="1" applyFill="1" applyBorder="1" applyAlignment="1">
      <alignment wrapText="1"/>
    </xf>
    <xf numFmtId="165" fontId="32" fillId="7" borderId="1" xfId="1" applyNumberFormat="1" applyFont="1" applyFill="1" applyBorder="1" applyAlignment="1">
      <alignment horizontal="right" wrapText="1"/>
    </xf>
    <xf numFmtId="165" fontId="32" fillId="0" borderId="1" xfId="1" applyNumberFormat="1" applyFont="1" applyFill="1" applyBorder="1" applyAlignment="1">
      <alignment horizontal="right"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10" fillId="0" borderId="0" xfId="0" applyFont="1" applyFill="1" applyAlignment="1">
      <alignment horizontal="center" vertical="center"/>
    </xf>
    <xf numFmtId="0" fontId="7" fillId="0" borderId="2" xfId="0" applyNumberFormat="1" applyFont="1" applyFill="1" applyBorder="1" applyAlignment="1">
      <alignment wrapText="1"/>
    </xf>
    <xf numFmtId="167" fontId="7" fillId="0" borderId="2" xfId="1" applyNumberFormat="1" applyFont="1" applyFill="1" applyBorder="1" applyAlignment="1">
      <alignment horizontal="right" wrapText="1"/>
    </xf>
    <xf numFmtId="0" fontId="7" fillId="0" borderId="1" xfId="0" applyNumberFormat="1" applyFont="1" applyFill="1" applyBorder="1" applyAlignment="1">
      <alignment wrapText="1"/>
    </xf>
    <xf numFmtId="167" fontId="7" fillId="0" borderId="1" xfId="1" applyNumberFormat="1" applyFont="1" applyFill="1" applyBorder="1" applyAlignment="1">
      <alignment horizontal="right" wrapText="1"/>
    </xf>
    <xf numFmtId="0" fontId="8" fillId="7" borderId="1" xfId="0" applyNumberFormat="1" applyFont="1" applyFill="1" applyBorder="1" applyAlignment="1">
      <alignment wrapText="1"/>
    </xf>
    <xf numFmtId="167" fontId="8" fillId="7" borderId="2" xfId="1" applyNumberFormat="1" applyFont="1" applyFill="1" applyBorder="1" applyAlignment="1">
      <alignment horizontal="right" wrapText="1"/>
    </xf>
    <xf numFmtId="0" fontId="14" fillId="0" borderId="0" xfId="0" applyFont="1" applyFill="1"/>
    <xf numFmtId="165" fontId="32" fillId="0" borderId="0" xfId="1" applyNumberFormat="1" applyFont="1" applyFill="1" applyBorder="1" applyAlignment="1">
      <alignment horizontal="right" wrapText="1"/>
    </xf>
    <xf numFmtId="0" fontId="32" fillId="0" borderId="0" xfId="0" applyFont="1" applyFill="1" applyBorder="1" applyAlignment="1">
      <alignment horizontal="center" wrapText="1"/>
    </xf>
    <xf numFmtId="0" fontId="33" fillId="0" borderId="0" xfId="0" applyFont="1" applyFill="1" applyBorder="1" applyAlignment="1">
      <alignment horizontal="left" wrapText="1"/>
    </xf>
    <xf numFmtId="0" fontId="13" fillId="0" borderId="0" xfId="0" applyFont="1" applyFill="1"/>
    <xf numFmtId="165" fontId="8" fillId="7" borderId="3" xfId="1" applyNumberFormat="1" applyFont="1" applyFill="1" applyBorder="1" applyAlignment="1">
      <alignment horizontal="right" wrapText="1"/>
    </xf>
    <xf numFmtId="0" fontId="4" fillId="0" borderId="1" xfId="0" applyFont="1" applyFill="1" applyBorder="1" applyAlignment="1">
      <alignment horizontal="left" wrapText="1"/>
    </xf>
    <xf numFmtId="0" fontId="32" fillId="0" borderId="1" xfId="0" applyFont="1" applyFill="1" applyBorder="1" applyAlignment="1">
      <alignment horizontal="center" wrapText="1"/>
    </xf>
    <xf numFmtId="0" fontId="32" fillId="0" borderId="1" xfId="0" applyFont="1" applyFill="1" applyBorder="1" applyAlignment="1">
      <alignment horizontal="center" vertical="center" wrapText="1"/>
    </xf>
    <xf numFmtId="0" fontId="34" fillId="0" borderId="1" xfId="0" applyFont="1" applyFill="1" applyBorder="1" applyAlignment="1">
      <alignment horizontal="left"/>
    </xf>
    <xf numFmtId="0" fontId="35" fillId="6" borderId="1" xfId="0" applyFont="1" applyFill="1" applyBorder="1" applyAlignment="1">
      <alignment horizontal="left"/>
    </xf>
    <xf numFmtId="165" fontId="32" fillId="6" borderId="1" xfId="1" applyNumberFormat="1" applyFont="1" applyFill="1" applyBorder="1" applyAlignment="1">
      <alignment horizontal="right" wrapText="1"/>
    </xf>
    <xf numFmtId="0" fontId="16" fillId="0" borderId="1" xfId="0" applyFont="1" applyFill="1" applyBorder="1" applyAlignment="1">
      <alignment horizontal="left"/>
    </xf>
    <xf numFmtId="0" fontId="4" fillId="7" borderId="3" xfId="0" applyFont="1" applyFill="1" applyBorder="1" applyAlignment="1">
      <alignment horizontal="left"/>
    </xf>
    <xf numFmtId="165" fontId="32" fillId="7" borderId="3" xfId="1" applyNumberFormat="1" applyFont="1" applyFill="1" applyBorder="1" applyAlignment="1">
      <alignment horizontal="right" wrapText="1"/>
    </xf>
    <xf numFmtId="0" fontId="16" fillId="0" borderId="2" xfId="0" applyFont="1" applyFill="1" applyBorder="1" applyAlignment="1">
      <alignment horizontal="left"/>
    </xf>
    <xf numFmtId="166" fontId="13" fillId="0" borderId="0" xfId="1" applyNumberFormat="1" applyFont="1" applyFill="1"/>
    <xf numFmtId="166" fontId="4" fillId="0" borderId="1" xfId="1" applyNumberFormat="1" applyFont="1" applyFill="1" applyBorder="1" applyAlignment="1">
      <alignment horizontal="left" vertical="center" wrapText="1"/>
    </xf>
    <xf numFmtId="166" fontId="34" fillId="0" borderId="1" xfId="1" applyNumberFormat="1" applyFont="1" applyFill="1" applyBorder="1" applyAlignment="1">
      <alignment horizontal="left"/>
    </xf>
    <xf numFmtId="165" fontId="31" fillId="0" borderId="1" xfId="1" applyNumberFormat="1" applyFont="1" applyFill="1" applyBorder="1" applyAlignment="1">
      <alignment horizontal="center" wrapText="1"/>
    </xf>
    <xf numFmtId="166" fontId="35" fillId="6" borderId="1" xfId="1" applyNumberFormat="1" applyFont="1" applyFill="1" applyBorder="1" applyAlignment="1">
      <alignment horizontal="left"/>
    </xf>
    <xf numFmtId="165" fontId="32" fillId="6" borderId="1" xfId="1" applyNumberFormat="1" applyFont="1" applyFill="1" applyBorder="1" applyAlignment="1">
      <alignment horizontal="center" wrapText="1"/>
    </xf>
    <xf numFmtId="166" fontId="16" fillId="0" borderId="1" xfId="1" applyNumberFormat="1" applyFont="1" applyFill="1" applyBorder="1" applyAlignment="1">
      <alignment horizontal="left"/>
    </xf>
    <xf numFmtId="166" fontId="4" fillId="7" borderId="3" xfId="1" applyNumberFormat="1" applyFont="1" applyFill="1" applyBorder="1" applyAlignment="1">
      <alignment horizontal="left"/>
    </xf>
    <xf numFmtId="165" fontId="32" fillId="7" borderId="3" xfId="1" applyNumberFormat="1" applyFont="1" applyFill="1" applyBorder="1" applyAlignment="1">
      <alignment horizontal="center" wrapText="1"/>
    </xf>
    <xf numFmtId="166" fontId="16" fillId="0" borderId="2" xfId="1" applyNumberFormat="1" applyFont="1" applyFill="1" applyBorder="1" applyAlignment="1">
      <alignment horizontal="left"/>
    </xf>
    <xf numFmtId="165" fontId="31" fillId="0" borderId="2" xfId="1" applyNumberFormat="1" applyFont="1" applyFill="1" applyBorder="1" applyAlignment="1">
      <alignment horizontal="center" wrapText="1"/>
    </xf>
    <xf numFmtId="0" fontId="13" fillId="0" borderId="0" xfId="0" applyFont="1" applyFill="1" applyBorder="1" applyAlignment="1">
      <alignment horizontal="left"/>
    </xf>
    <xf numFmtId="0" fontId="5" fillId="0" borderId="1" xfId="0" applyFont="1" applyFill="1" applyBorder="1" applyAlignment="1">
      <alignment horizontal="left" vertical="center" wrapText="1"/>
    </xf>
    <xf numFmtId="0" fontId="13" fillId="0" borderId="0" xfId="0" applyFont="1" applyFill="1" applyAlignment="1">
      <alignment horizontal="left"/>
    </xf>
    <xf numFmtId="165" fontId="4" fillId="0" borderId="1" xfId="1" applyNumberFormat="1" applyFont="1" applyFill="1" applyBorder="1" applyAlignment="1">
      <alignment horizontal="left" wrapText="1"/>
    </xf>
    <xf numFmtId="165" fontId="4" fillId="0" borderId="0" xfId="1" applyNumberFormat="1" applyFont="1" applyFill="1" applyBorder="1" applyAlignment="1">
      <alignment horizontal="left" wrapText="1"/>
    </xf>
    <xf numFmtId="165" fontId="4" fillId="6" borderId="1" xfId="1" applyNumberFormat="1" applyFont="1" applyFill="1" applyBorder="1" applyAlignment="1">
      <alignment horizontal="left" wrapText="1"/>
    </xf>
    <xf numFmtId="165" fontId="4" fillId="7" borderId="3" xfId="1" applyNumberFormat="1" applyFont="1" applyFill="1" applyBorder="1" applyAlignment="1">
      <alignment horizontal="left" wrapText="1"/>
    </xf>
    <xf numFmtId="165" fontId="4" fillId="0" borderId="2" xfId="1" applyNumberFormat="1" applyFont="1" applyFill="1" applyBorder="1" applyAlignment="1">
      <alignment horizontal="left" wrapText="1"/>
    </xf>
    <xf numFmtId="165" fontId="16" fillId="0" borderId="1" xfId="1" applyNumberFormat="1" applyFont="1" applyFill="1" applyBorder="1" applyAlignment="1">
      <alignment horizontal="center" wrapText="1"/>
    </xf>
    <xf numFmtId="0" fontId="5" fillId="0" borderId="2" xfId="2" applyFont="1" applyFill="1" applyBorder="1" applyAlignment="1">
      <alignment horizontal="left" wrapText="1"/>
    </xf>
    <xf numFmtId="0" fontId="8" fillId="0" borderId="1" xfId="2" applyFont="1" applyFill="1" applyBorder="1" applyAlignment="1">
      <alignment horizontal="center" wrapText="1"/>
    </xf>
    <xf numFmtId="166" fontId="11" fillId="0" borderId="1" xfId="1" applyNumberFormat="1" applyFont="1" applyFill="1" applyBorder="1" applyAlignment="1"/>
    <xf numFmtId="166" fontId="11" fillId="0" borderId="4" xfId="1" applyNumberFormat="1" applyFont="1" applyFill="1" applyBorder="1" applyAlignment="1"/>
    <xf numFmtId="165" fontId="7" fillId="0" borderId="4" xfId="1" applyNumberFormat="1" applyFont="1" applyFill="1" applyBorder="1" applyAlignment="1">
      <alignment horizontal="right" wrapText="1"/>
    </xf>
    <xf numFmtId="166" fontId="11" fillId="0" borderId="2" xfId="1" applyNumberFormat="1" applyFont="1" applyFill="1" applyBorder="1" applyAlignment="1"/>
    <xf numFmtId="166" fontId="7" fillId="0" borderId="2" xfId="1" applyNumberFormat="1" applyFont="1" applyFill="1" applyBorder="1" applyAlignment="1">
      <alignment horizontal="right" wrapText="1"/>
    </xf>
    <xf numFmtId="166" fontId="7" fillId="0" borderId="4" xfId="1" applyNumberFormat="1" applyFont="1" applyFill="1" applyBorder="1" applyAlignment="1">
      <alignment horizontal="right" wrapText="1"/>
    </xf>
    <xf numFmtId="166" fontId="5" fillId="7" borderId="3" xfId="1" applyNumberFormat="1" applyFont="1" applyFill="1" applyBorder="1" applyAlignment="1"/>
    <xf numFmtId="166" fontId="8" fillId="7" borderId="3" xfId="1" applyNumberFormat="1" applyFont="1" applyFill="1" applyBorder="1" applyAlignment="1">
      <alignment horizontal="right" wrapText="1"/>
    </xf>
    <xf numFmtId="166" fontId="5" fillId="6" borderId="1" xfId="1" applyNumberFormat="1" applyFont="1" applyFill="1" applyBorder="1" applyAlignment="1"/>
    <xf numFmtId="164" fontId="10" fillId="0" borderId="0" xfId="1" applyNumberFormat="1" applyFont="1" applyFill="1"/>
    <xf numFmtId="0" fontId="5" fillId="0" borderId="1" xfId="2" applyFont="1" applyFill="1" applyBorder="1" applyAlignment="1">
      <alignment horizontal="left" wrapText="1"/>
    </xf>
    <xf numFmtId="0" fontId="13" fillId="0" borderId="0" xfId="0" applyFont="1" applyFill="1" applyAlignment="1">
      <alignment horizontal="left"/>
    </xf>
    <xf numFmtId="0" fontId="13" fillId="0" borderId="9" xfId="0" applyFont="1" applyFill="1" applyBorder="1" applyAlignment="1">
      <alignment horizontal="left"/>
    </xf>
    <xf numFmtId="168" fontId="8" fillId="9" borderId="1" xfId="1" applyNumberFormat="1" applyFont="1" applyFill="1" applyBorder="1" applyAlignment="1">
      <alignment horizontal="right" wrapText="1"/>
    </xf>
    <xf numFmtId="0" fontId="5" fillId="0" borderId="1" xfId="0" applyFont="1" applyFill="1" applyBorder="1" applyAlignment="1">
      <alignment horizontal="center" wrapText="1"/>
    </xf>
    <xf numFmtId="0" fontId="14" fillId="0" borderId="33" xfId="0" applyFont="1" applyBorder="1" applyAlignment="1">
      <alignment horizontal="left"/>
    </xf>
    <xf numFmtId="0" fontId="14" fillId="0" borderId="34" xfId="0" applyFont="1" applyBorder="1" applyAlignment="1">
      <alignment horizontal="left"/>
    </xf>
    <xf numFmtId="0" fontId="14" fillId="0" borderId="35" xfId="0" applyFont="1" applyBorder="1" applyAlignment="1">
      <alignment horizontal="left"/>
    </xf>
    <xf numFmtId="164" fontId="8" fillId="2" borderId="2" xfId="1" applyNumberFormat="1" applyFont="1" applyFill="1" applyBorder="1" applyAlignment="1">
      <alignment horizontal="right" wrapText="1"/>
    </xf>
    <xf numFmtId="165" fontId="12" fillId="0" borderId="1" xfId="1" applyNumberFormat="1" applyFont="1" applyFill="1" applyBorder="1" applyAlignment="1">
      <alignment horizontal="right" wrapText="1"/>
    </xf>
    <xf numFmtId="0" fontId="4" fillId="0" borderId="1" xfId="0" applyFont="1" applyFill="1" applyBorder="1" applyAlignment="1">
      <alignment horizontal="center" vertical="center" wrapText="1"/>
    </xf>
    <xf numFmtId="166" fontId="12" fillId="0" borderId="0" xfId="1" applyNumberFormat="1" applyFont="1" applyFill="1"/>
    <xf numFmtId="166" fontId="37" fillId="0" borderId="0" xfId="1" applyNumberFormat="1" applyFont="1" applyFill="1"/>
    <xf numFmtId="0" fontId="37" fillId="0" borderId="0" xfId="0" applyFont="1" applyFill="1"/>
    <xf numFmtId="166" fontId="0" fillId="0" borderId="0" xfId="1" applyNumberFormat="1" applyFont="1"/>
    <xf numFmtId="166" fontId="0" fillId="0" borderId="0" xfId="0" applyNumberFormat="1"/>
    <xf numFmtId="43" fontId="0" fillId="0" borderId="0" xfId="0" applyNumberFormat="1" applyFill="1"/>
    <xf numFmtId="0" fontId="10" fillId="0" borderId="11" xfId="0" applyFont="1" applyFill="1" applyBorder="1"/>
    <xf numFmtId="0" fontId="10" fillId="0" borderId="19" xfId="0" applyFont="1" applyBorder="1" applyAlignment="1"/>
    <xf numFmtId="0" fontId="10" fillId="0" borderId="20" xfId="0" applyFont="1" applyBorder="1" applyAlignment="1"/>
    <xf numFmtId="0" fontId="10" fillId="0" borderId="11" xfId="0" applyFont="1" applyFill="1" applyBorder="1" applyProtection="1"/>
    <xf numFmtId="0" fontId="41" fillId="0" borderId="36" xfId="4" quotePrefix="1" applyFont="1" applyBorder="1"/>
    <xf numFmtId="0" fontId="41" fillId="0" borderId="37" xfId="4" quotePrefix="1" applyFont="1" applyBorder="1"/>
    <xf numFmtId="0" fontId="42" fillId="0" borderId="0" xfId="4" applyFont="1"/>
    <xf numFmtId="0" fontId="41" fillId="0" borderId="38" xfId="4" quotePrefix="1" applyFont="1" applyBorder="1"/>
    <xf numFmtId="0" fontId="43" fillId="0" borderId="0" xfId="0" applyFont="1" applyAlignment="1"/>
    <xf numFmtId="0" fontId="5" fillId="0" borderId="1" xfId="0" applyFont="1" applyFill="1" applyBorder="1" applyAlignment="1">
      <alignment horizontal="center" wrapText="1"/>
    </xf>
    <xf numFmtId="169" fontId="10" fillId="0" borderId="0" xfId="0" applyNumberFormat="1" applyFont="1" applyFill="1"/>
    <xf numFmtId="0" fontId="5" fillId="0" borderId="1" xfId="0" applyFont="1" applyFill="1" applyBorder="1"/>
    <xf numFmtId="0" fontId="3" fillId="0" borderId="0" xfId="0" applyFont="1" applyFill="1" applyAlignment="1">
      <alignment wrapText="1"/>
    </xf>
    <xf numFmtId="166" fontId="32" fillId="0" borderId="1" xfId="1" applyNumberFormat="1" applyFont="1" applyFill="1" applyBorder="1" applyAlignment="1">
      <alignment horizontal="center" wrapText="1"/>
    </xf>
    <xf numFmtId="0" fontId="8" fillId="0" borderId="1" xfId="0" applyFont="1" applyFill="1" applyBorder="1" applyAlignment="1">
      <alignment horizontal="center" wrapText="1"/>
    </xf>
    <xf numFmtId="0" fontId="5" fillId="0" borderId="1" xfId="0" applyFont="1" applyFill="1" applyBorder="1" applyAlignment="1">
      <alignment horizontal="center" wrapText="1"/>
    </xf>
    <xf numFmtId="164" fontId="12" fillId="0" borderId="1" xfId="0" applyNumberFormat="1" applyFont="1" applyBorder="1"/>
    <xf numFmtId="2" fontId="12" fillId="0" borderId="1" xfId="0" applyNumberFormat="1" applyFont="1" applyFill="1" applyBorder="1"/>
    <xf numFmtId="166" fontId="37" fillId="0" borderId="0" xfId="1" applyNumberFormat="1" applyFont="1" applyBorder="1"/>
    <xf numFmtId="0" fontId="36" fillId="0" borderId="30" xfId="0" applyFont="1" applyBorder="1" applyAlignment="1">
      <alignment horizontal="center"/>
    </xf>
    <xf numFmtId="0" fontId="36" fillId="0" borderId="31" xfId="0" applyFont="1" applyBorder="1" applyAlignment="1">
      <alignment horizontal="center"/>
    </xf>
    <xf numFmtId="0" fontId="36" fillId="0" borderId="32" xfId="0" applyFont="1" applyBorder="1" applyAlignment="1">
      <alignment horizontal="center"/>
    </xf>
    <xf numFmtId="0" fontId="44" fillId="0" borderId="39" xfId="0" applyFont="1" applyBorder="1" applyAlignment="1">
      <alignment horizontal="left" vertical="center" wrapText="1"/>
    </xf>
    <xf numFmtId="0" fontId="44" fillId="0" borderId="40" xfId="0" applyFont="1" applyBorder="1" applyAlignment="1">
      <alignment horizontal="left" vertical="center" wrapText="1"/>
    </xf>
    <xf numFmtId="0" fontId="44" fillId="0" borderId="41" xfId="0" applyFont="1" applyBorder="1" applyAlignment="1">
      <alignment horizontal="left" vertical="center" wrapText="1"/>
    </xf>
    <xf numFmtId="0" fontId="44" fillId="0" borderId="25" xfId="0" applyFont="1" applyBorder="1" applyAlignment="1">
      <alignment horizontal="left" vertical="center" wrapText="1"/>
    </xf>
    <xf numFmtId="0" fontId="44" fillId="0" borderId="0"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0" fillId="0" borderId="21" xfId="0" applyFont="1" applyBorder="1" applyAlignment="1">
      <alignment horizontal="left" indent="5"/>
    </xf>
    <xf numFmtId="0" fontId="40" fillId="0" borderId="22" xfId="0" applyFont="1" applyBorder="1" applyAlignment="1">
      <alignment horizontal="left" indent="5"/>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9" fillId="0" borderId="21" xfId="0" applyFont="1" applyBorder="1" applyAlignment="1">
      <alignment horizontal="center"/>
    </xf>
    <xf numFmtId="0" fontId="39" fillId="0" borderId="22" xfId="0" applyFont="1" applyBorder="1" applyAlignment="1">
      <alignment horizontal="center"/>
    </xf>
    <xf numFmtId="0" fontId="22" fillId="7" borderId="5" xfId="0" applyFont="1" applyFill="1" applyBorder="1" applyAlignment="1">
      <alignment horizontal="left" wrapText="1"/>
    </xf>
    <xf numFmtId="0" fontId="22" fillId="7" borderId="6" xfId="0" applyFont="1" applyFill="1" applyBorder="1" applyAlignment="1">
      <alignment horizontal="left" wrapText="1"/>
    </xf>
    <xf numFmtId="0" fontId="22" fillId="7" borderId="7" xfId="0" applyFont="1" applyFill="1" applyBorder="1" applyAlignment="1">
      <alignment horizontal="left" wrapText="1"/>
    </xf>
    <xf numFmtId="0" fontId="24" fillId="10" borderId="5" xfId="0" applyFont="1" applyFill="1" applyBorder="1" applyAlignment="1">
      <alignment horizontal="center" wrapText="1"/>
    </xf>
    <xf numFmtId="0" fontId="24" fillId="10" borderId="6" xfId="0" applyFont="1" applyFill="1" applyBorder="1" applyAlignment="1">
      <alignment horizontal="center" wrapText="1"/>
    </xf>
    <xf numFmtId="0" fontId="24" fillId="10" borderId="7" xfId="0" applyFont="1" applyFill="1" applyBorder="1" applyAlignment="1">
      <alignment horizontal="center" wrapText="1"/>
    </xf>
    <xf numFmtId="0" fontId="9" fillId="0" borderId="8" xfId="0" applyFont="1" applyFill="1" applyBorder="1" applyAlignment="1">
      <alignment horizontal="left" wrapText="1"/>
    </xf>
    <xf numFmtId="0" fontId="23" fillId="8" borderId="5" xfId="0" applyFont="1" applyFill="1" applyBorder="1" applyAlignment="1">
      <alignment horizontal="center" wrapText="1"/>
    </xf>
    <xf numFmtId="0" fontId="23" fillId="8" borderId="6" xfId="0" applyFont="1" applyFill="1" applyBorder="1" applyAlignment="1">
      <alignment horizontal="center" wrapText="1"/>
    </xf>
    <xf numFmtId="0" fontId="23" fillId="8" borderId="7" xfId="0" applyFont="1" applyFill="1" applyBorder="1" applyAlignment="1">
      <alignment horizontal="center" wrapText="1"/>
    </xf>
    <xf numFmtId="0" fontId="27" fillId="8" borderId="5" xfId="0" applyFont="1" applyFill="1" applyBorder="1" applyAlignment="1">
      <alignment horizontal="center" wrapText="1"/>
    </xf>
    <xf numFmtId="0" fontId="27" fillId="8" borderId="6" xfId="0" applyFont="1" applyFill="1" applyBorder="1" applyAlignment="1">
      <alignment horizontal="center" wrapText="1"/>
    </xf>
    <xf numFmtId="0" fontId="27" fillId="8" borderId="7" xfId="0" applyFont="1" applyFill="1" applyBorder="1" applyAlignment="1">
      <alignment horizontal="center" wrapText="1"/>
    </xf>
    <xf numFmtId="0" fontId="26" fillId="7" borderId="1" xfId="0" applyFont="1" applyFill="1" applyBorder="1" applyAlignment="1">
      <alignment horizontal="left" wrapText="1"/>
    </xf>
    <xf numFmtId="0" fontId="9" fillId="0" borderId="0" xfId="0" applyFont="1" applyFill="1" applyBorder="1" applyAlignment="1">
      <alignment horizontal="left" wrapText="1"/>
    </xf>
    <xf numFmtId="0" fontId="12" fillId="7" borderId="1" xfId="0" applyFont="1" applyFill="1" applyBorder="1" applyAlignment="1">
      <alignment horizontal="left"/>
    </xf>
    <xf numFmtId="0" fontId="12" fillId="8" borderId="5" xfId="0" applyFont="1" applyFill="1" applyBorder="1" applyAlignment="1">
      <alignment horizontal="center"/>
    </xf>
    <xf numFmtId="0" fontId="12" fillId="8" borderId="6" xfId="0" applyFont="1" applyFill="1" applyBorder="1" applyAlignment="1">
      <alignment horizontal="center"/>
    </xf>
    <xf numFmtId="0" fontId="12" fillId="8" borderId="7" xfId="0" applyFont="1" applyFill="1" applyBorder="1" applyAlignment="1">
      <alignment horizontal="center"/>
    </xf>
    <xf numFmtId="0" fontId="13" fillId="0" borderId="0" xfId="0" applyFont="1" applyBorder="1" applyAlignment="1">
      <alignment horizontal="left"/>
    </xf>
    <xf numFmtId="0" fontId="4" fillId="6" borderId="5" xfId="0" applyFont="1" applyFill="1" applyBorder="1" applyAlignment="1">
      <alignment horizontal="center"/>
    </xf>
    <xf numFmtId="0" fontId="4" fillId="6" borderId="6" xfId="0" applyFont="1" applyFill="1" applyBorder="1" applyAlignment="1">
      <alignment horizontal="center"/>
    </xf>
    <xf numFmtId="0" fontId="4" fillId="6" borderId="7" xfId="0" applyFont="1" applyFill="1" applyBorder="1" applyAlignment="1">
      <alignment horizontal="center"/>
    </xf>
    <xf numFmtId="0" fontId="3" fillId="7" borderId="1" xfId="0" applyFont="1" applyFill="1" applyBorder="1" applyAlignment="1">
      <alignment horizontal="left"/>
    </xf>
    <xf numFmtId="0" fontId="12" fillId="6" borderId="5" xfId="0" applyFont="1" applyFill="1" applyBorder="1" applyAlignment="1">
      <alignment horizontal="center"/>
    </xf>
    <xf numFmtId="0" fontId="12" fillId="6" borderId="6" xfId="0" applyFont="1" applyFill="1" applyBorder="1" applyAlignment="1">
      <alignment horizontal="center"/>
    </xf>
    <xf numFmtId="0" fontId="12" fillId="6" borderId="7" xfId="0" applyFont="1" applyFill="1" applyBorder="1" applyAlignment="1">
      <alignment horizontal="center"/>
    </xf>
    <xf numFmtId="0" fontId="4" fillId="7" borderId="1" xfId="0" applyFont="1" applyFill="1" applyBorder="1" applyAlignment="1">
      <alignment horizontal="left"/>
    </xf>
    <xf numFmtId="0" fontId="13" fillId="0" borderId="8" xfId="0" applyFont="1" applyFill="1" applyBorder="1" applyAlignment="1">
      <alignment horizontal="left"/>
    </xf>
    <xf numFmtId="0" fontId="13" fillId="0" borderId="8" xfId="0" applyFont="1" applyBorder="1" applyAlignment="1">
      <alignment horizontal="left"/>
    </xf>
    <xf numFmtId="0" fontId="5" fillId="0" borderId="1" xfId="0" applyFont="1" applyFill="1" applyBorder="1" applyAlignment="1">
      <alignment horizontal="center" vertical="center" wrapText="1"/>
    </xf>
    <xf numFmtId="0" fontId="4" fillId="7" borderId="5" xfId="0" applyFont="1" applyFill="1" applyBorder="1" applyAlignment="1">
      <alignment horizontal="left"/>
    </xf>
    <xf numFmtId="0" fontId="4" fillId="7" borderId="6" xfId="0" applyFont="1" applyFill="1" applyBorder="1" applyAlignment="1">
      <alignment horizontal="left"/>
    </xf>
    <xf numFmtId="0" fontId="4" fillId="7" borderId="7" xfId="0" applyFont="1" applyFill="1" applyBorder="1" applyAlignment="1">
      <alignment horizontal="left"/>
    </xf>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7" xfId="0" applyFont="1" applyFill="1" applyBorder="1" applyAlignment="1">
      <alignment horizontal="center"/>
    </xf>
    <xf numFmtId="0" fontId="5" fillId="0" borderId="1" xfId="0" applyFont="1" applyFill="1" applyBorder="1" applyAlignment="1">
      <alignment horizontal="center" wrapText="1"/>
    </xf>
    <xf numFmtId="0" fontId="15" fillId="0" borderId="8" xfId="0" applyFont="1" applyBorder="1" applyAlignment="1">
      <alignment horizontal="left"/>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7" borderId="5" xfId="0" applyFont="1" applyFill="1" applyBorder="1" applyAlignment="1">
      <alignment horizontal="left"/>
    </xf>
    <xf numFmtId="0" fontId="5" fillId="7" borderId="6" xfId="0" applyFont="1" applyFill="1" applyBorder="1" applyAlignment="1">
      <alignment horizontal="left"/>
    </xf>
    <xf numFmtId="0" fontId="5" fillId="7" borderId="7" xfId="0" applyFont="1" applyFill="1" applyBorder="1" applyAlignment="1">
      <alignment horizontal="left"/>
    </xf>
    <xf numFmtId="0" fontId="4" fillId="7" borderId="1" xfId="0" applyFont="1" applyFill="1" applyBorder="1" applyAlignment="1">
      <alignment horizontal="left" wrapText="1"/>
    </xf>
    <xf numFmtId="0" fontId="4" fillId="6" borderId="1" xfId="0" applyFont="1" applyFill="1" applyBorder="1" applyAlignment="1">
      <alignment horizontal="center" wrapText="1"/>
    </xf>
    <xf numFmtId="0" fontId="32" fillId="6" borderId="1" xfId="0" applyFont="1" applyFill="1" applyBorder="1" applyAlignment="1">
      <alignment horizontal="center" wrapText="1"/>
    </xf>
    <xf numFmtId="0" fontId="33" fillId="0" borderId="0" xfId="0" applyFont="1" applyFill="1" applyBorder="1" applyAlignment="1">
      <alignment horizontal="left" wrapText="1"/>
    </xf>
    <xf numFmtId="0" fontId="5" fillId="6" borderId="1" xfId="0" applyFont="1" applyFill="1" applyBorder="1" applyAlignment="1">
      <alignment horizontal="center" wrapText="1"/>
    </xf>
    <xf numFmtId="0" fontId="33" fillId="0" borderId="8" xfId="0" applyFont="1" applyFill="1" applyBorder="1" applyAlignment="1">
      <alignment horizontal="left" wrapText="1"/>
    </xf>
    <xf numFmtId="0" fontId="13" fillId="0" borderId="0" xfId="0" applyFont="1" applyFill="1" applyAlignment="1">
      <alignment horizontal="left"/>
    </xf>
    <xf numFmtId="0" fontId="13" fillId="0" borderId="0" xfId="0" applyFont="1" applyFill="1" applyBorder="1" applyAlignment="1">
      <alignment horizontal="right"/>
    </xf>
    <xf numFmtId="166" fontId="13" fillId="0" borderId="9" xfId="1" applyNumberFormat="1" applyFont="1" applyFill="1" applyBorder="1" applyAlignment="1">
      <alignment horizontal="left"/>
    </xf>
    <xf numFmtId="166" fontId="13" fillId="0" borderId="0" xfId="1" applyNumberFormat="1" applyFont="1" applyFill="1" applyAlignment="1">
      <alignment horizontal="left"/>
    </xf>
    <xf numFmtId="166" fontId="13" fillId="0" borderId="0" xfId="1" applyNumberFormat="1" applyFont="1" applyFill="1" applyBorder="1" applyAlignment="1">
      <alignment horizontal="right"/>
    </xf>
    <xf numFmtId="166" fontId="12" fillId="7" borderId="5" xfId="1" applyNumberFormat="1" applyFont="1" applyFill="1" applyBorder="1" applyAlignment="1">
      <alignment horizontal="left"/>
    </xf>
    <xf numFmtId="166" fontId="12" fillId="7" borderId="6" xfId="1" applyNumberFormat="1" applyFont="1" applyFill="1" applyBorder="1" applyAlignment="1">
      <alignment horizontal="left"/>
    </xf>
    <xf numFmtId="166" fontId="12" fillId="7" borderId="7" xfId="1" applyNumberFormat="1" applyFont="1" applyFill="1" applyBorder="1" applyAlignment="1">
      <alignment horizontal="left"/>
    </xf>
    <xf numFmtId="0" fontId="12" fillId="7" borderId="5" xfId="0" applyFont="1" applyFill="1" applyBorder="1" applyAlignment="1">
      <alignment horizontal="left"/>
    </xf>
    <xf numFmtId="0" fontId="12" fillId="7" borderId="6" xfId="0" applyFont="1" applyFill="1" applyBorder="1" applyAlignment="1">
      <alignment horizontal="left"/>
    </xf>
    <xf numFmtId="0" fontId="12" fillId="7" borderId="7" xfId="0" applyFont="1" applyFill="1" applyBorder="1" applyAlignment="1">
      <alignment horizontal="left"/>
    </xf>
    <xf numFmtId="0" fontId="13" fillId="0" borderId="0" xfId="0" applyFont="1" applyFill="1" applyBorder="1" applyAlignment="1">
      <alignment horizontal="left"/>
    </xf>
    <xf numFmtId="0" fontId="10" fillId="0" borderId="9" xfId="0" applyFont="1" applyFill="1" applyBorder="1" applyAlignment="1">
      <alignment horizontal="left"/>
    </xf>
  </cellXfs>
  <cellStyles count="5">
    <cellStyle name="Comma" xfId="1" builtinId="3"/>
    <cellStyle name="Comma 2" xfId="3"/>
    <cellStyle name="Hyperlink" xfId="4" builtinId="8"/>
    <cellStyle name="Normal" xfId="0" builtinId="0"/>
    <cellStyle name="Normal 2" xfId="2"/>
  </cellStyles>
  <dxfs count="0"/>
  <tableStyles count="0" defaultTableStyle="TableStyleMedium2" defaultPivotStyle="PivotStyleLight16"/>
  <colors>
    <mruColors>
      <color rgb="FF946D20"/>
      <color rgb="FF76B531"/>
      <color rgb="FFC7932B"/>
      <color rgb="FFA87C24"/>
      <color rgb="FFA2D668"/>
      <color rgb="FFF0A73C"/>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6'!A1"/><Relationship Id="rId1" Type="http://schemas.openxmlformats.org/officeDocument/2006/relationships/image" Target="../media/image5.png"/><Relationship Id="rId4" Type="http://schemas.openxmlformats.org/officeDocument/2006/relationships/hyperlink" Target="#'APPENDIX 8'!A1"/></Relationships>
</file>

<file path=xl/drawings/_rels/drawing1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7'!A1"/><Relationship Id="rId1" Type="http://schemas.openxmlformats.org/officeDocument/2006/relationships/image" Target="../media/image5.png"/><Relationship Id="rId4" Type="http://schemas.openxmlformats.org/officeDocument/2006/relationships/hyperlink" Target="#'APPENDIX 9'!A1"/></Relationships>
</file>

<file path=xl/drawings/_rels/drawing1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8'!A1"/><Relationship Id="rId1" Type="http://schemas.openxmlformats.org/officeDocument/2006/relationships/image" Target="../media/image5.png"/><Relationship Id="rId4" Type="http://schemas.openxmlformats.org/officeDocument/2006/relationships/hyperlink" Target="#'APPENDIX 10'!A1"/></Relationships>
</file>

<file path=xl/drawings/_rels/drawing1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9'!A1"/><Relationship Id="rId1" Type="http://schemas.openxmlformats.org/officeDocument/2006/relationships/image" Target="../media/image5.png"/><Relationship Id="rId4" Type="http://schemas.openxmlformats.org/officeDocument/2006/relationships/hyperlink" Target="#'APPENDIX 11'!A1"/></Relationships>
</file>

<file path=xl/drawings/_rels/drawing1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0'!A1"/><Relationship Id="rId1" Type="http://schemas.openxmlformats.org/officeDocument/2006/relationships/image" Target="../media/image5.png"/><Relationship Id="rId4" Type="http://schemas.openxmlformats.org/officeDocument/2006/relationships/hyperlink" Target="#'APPENDIX 12'!A1"/></Relationships>
</file>

<file path=xl/drawings/_rels/drawing1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1'!A1"/><Relationship Id="rId1" Type="http://schemas.openxmlformats.org/officeDocument/2006/relationships/image" Target="../media/image5.png"/><Relationship Id="rId4" Type="http://schemas.openxmlformats.org/officeDocument/2006/relationships/hyperlink" Target="#'APPENDIX 13'!A1"/></Relationships>
</file>

<file path=xl/drawings/_rels/drawing1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2'!A1"/><Relationship Id="rId1" Type="http://schemas.openxmlformats.org/officeDocument/2006/relationships/image" Target="../media/image5.png"/><Relationship Id="rId4" Type="http://schemas.openxmlformats.org/officeDocument/2006/relationships/hyperlink" Target="#'APPENDIX 14'!A1"/></Relationships>
</file>

<file path=xl/drawings/_rels/drawing1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3'!A1"/><Relationship Id="rId1" Type="http://schemas.openxmlformats.org/officeDocument/2006/relationships/image" Target="../media/image5.png"/><Relationship Id="rId4" Type="http://schemas.openxmlformats.org/officeDocument/2006/relationships/hyperlink" Target="#'APPENDIX 15'!A1"/></Relationships>
</file>

<file path=xl/drawings/_rels/drawing1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4'!A1"/><Relationship Id="rId1" Type="http://schemas.openxmlformats.org/officeDocument/2006/relationships/image" Target="../media/image5.png"/><Relationship Id="rId4" Type="http://schemas.openxmlformats.org/officeDocument/2006/relationships/hyperlink" Target="#'APPENDIX 16'!A1"/></Relationships>
</file>

<file path=xl/drawings/_rels/drawing1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5'!A1"/><Relationship Id="rId1" Type="http://schemas.openxmlformats.org/officeDocument/2006/relationships/image" Target="../media/image5.png"/><Relationship Id="rId4" Type="http://schemas.openxmlformats.org/officeDocument/2006/relationships/hyperlink" Target="#'APPENDIX 17'!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etails!A1"/><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6'!A1"/><Relationship Id="rId1" Type="http://schemas.openxmlformats.org/officeDocument/2006/relationships/image" Target="../media/image5.png"/><Relationship Id="rId4" Type="http://schemas.openxmlformats.org/officeDocument/2006/relationships/hyperlink" Target="#'APPENDIX 18'!A1"/></Relationships>
</file>

<file path=xl/drawings/_rels/drawing2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7'!A1"/><Relationship Id="rId1" Type="http://schemas.openxmlformats.org/officeDocument/2006/relationships/image" Target="../media/image5.png"/><Relationship Id="rId4" Type="http://schemas.openxmlformats.org/officeDocument/2006/relationships/hyperlink" Target="#'APPENDIX 19'!A1"/></Relationships>
</file>

<file path=xl/drawings/_rels/drawing2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8'!A1"/><Relationship Id="rId1" Type="http://schemas.openxmlformats.org/officeDocument/2006/relationships/image" Target="../media/image5.png"/><Relationship Id="rId4" Type="http://schemas.openxmlformats.org/officeDocument/2006/relationships/hyperlink" Target="#'APPENDIX 20 i'!A1"/></Relationships>
</file>

<file path=xl/drawings/_rels/drawing2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9'!A1"/><Relationship Id="rId1" Type="http://schemas.openxmlformats.org/officeDocument/2006/relationships/image" Target="../media/image5.png"/><Relationship Id="rId4" Type="http://schemas.openxmlformats.org/officeDocument/2006/relationships/hyperlink" Target="#'APPENDIX 20 ii'!A1"/></Relationships>
</file>

<file path=xl/drawings/_rels/drawing2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A1"/><Relationship Id="rId1" Type="http://schemas.openxmlformats.org/officeDocument/2006/relationships/image" Target="../media/image5.png"/><Relationship Id="rId4" Type="http://schemas.openxmlformats.org/officeDocument/2006/relationships/hyperlink" Target="#'APPENDIX 20 iii'!A1"/></Relationships>
</file>

<file path=xl/drawings/_rels/drawing2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6 ii'!A1"/><Relationship Id="rId1" Type="http://schemas.openxmlformats.org/officeDocument/2006/relationships/image" Target="../media/image5.png"/><Relationship Id="rId6" Type="http://schemas.openxmlformats.org/officeDocument/2006/relationships/hyperlink" Target="#'APPENDIX 21 i'!A1"/><Relationship Id="rId5" Type="http://schemas.openxmlformats.org/officeDocument/2006/relationships/hyperlink" Target="#'APPENDIX 20 ii'!A1"/><Relationship Id="rId4" Type="http://schemas.openxmlformats.org/officeDocument/2006/relationships/hyperlink" Target="#'APPENDIX 17 i'!A1"/></Relationships>
</file>

<file path=xl/drawings/_rels/drawing2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ii'!A1"/><Relationship Id="rId1" Type="http://schemas.openxmlformats.org/officeDocument/2006/relationships/image" Target="../media/image5.png"/><Relationship Id="rId4" Type="http://schemas.openxmlformats.org/officeDocument/2006/relationships/hyperlink" Target="#'APPENDIX 21 ii'!A1"/></Relationships>
</file>

<file path=xl/drawings/_rels/drawing2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A1"/><Relationship Id="rId1" Type="http://schemas.openxmlformats.org/officeDocument/2006/relationships/image" Target="../media/image5.png"/><Relationship Id="rId4" Type="http://schemas.openxmlformats.org/officeDocument/2006/relationships/hyperlink" Target="#'APPENDIX 21 iii'!A1"/></Relationships>
</file>

<file path=xl/drawings/_rels/drawing2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A1"/><Relationship Id="rId1" Type="http://schemas.openxmlformats.org/officeDocument/2006/relationships/image" Target="../media/image5.png"/><Relationship Id="rId4" Type="http://schemas.openxmlformats.org/officeDocument/2006/relationships/hyperlink" Target="#'APPENDIX  21 iv'!A1"/></Relationships>
</file>

<file path=xl/drawings/_rels/drawing2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i'!A1"/><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hyperlink" Target="#'APPENDIX 1 '!B1"/></Relationships>
</file>

<file path=xl/drawings/_rels/drawing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Table of Contents'!A1"/><Relationship Id="rId1" Type="http://schemas.openxmlformats.org/officeDocument/2006/relationships/image" Target="../media/image5.png"/><Relationship Id="rId4" Type="http://schemas.openxmlformats.org/officeDocument/2006/relationships/hyperlink" Target="#'APPENDIX 2'!A1"/></Relationships>
</file>

<file path=xl/drawings/_rels/drawing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 '!A1"/><Relationship Id="rId1" Type="http://schemas.openxmlformats.org/officeDocument/2006/relationships/image" Target="../media/image5.png"/><Relationship Id="rId4" Type="http://schemas.openxmlformats.org/officeDocument/2006/relationships/hyperlink" Target="#'APPENDIX 3'!A1"/></Relationships>
</file>

<file path=xl/drawings/_rels/drawing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A1"/><Relationship Id="rId1" Type="http://schemas.openxmlformats.org/officeDocument/2006/relationships/image" Target="../media/image5.png"/><Relationship Id="rId4" Type="http://schemas.openxmlformats.org/officeDocument/2006/relationships/hyperlink" Target="#'APPENDIX 4'!A1"/></Relationships>
</file>

<file path=xl/drawings/_rels/drawing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3'!A1"/><Relationship Id="rId1" Type="http://schemas.openxmlformats.org/officeDocument/2006/relationships/image" Target="../media/image5.png"/><Relationship Id="rId4" Type="http://schemas.openxmlformats.org/officeDocument/2006/relationships/hyperlink" Target="#'APPENDIX 5'!A1"/></Relationships>
</file>

<file path=xl/drawings/_rels/drawing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4'!A1"/><Relationship Id="rId1" Type="http://schemas.openxmlformats.org/officeDocument/2006/relationships/image" Target="../media/image5.png"/><Relationship Id="rId4" Type="http://schemas.openxmlformats.org/officeDocument/2006/relationships/hyperlink" Target="#'APPENDIX 6'!A1"/></Relationships>
</file>

<file path=xl/drawings/_rels/drawing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5'!A1"/><Relationship Id="rId1" Type="http://schemas.openxmlformats.org/officeDocument/2006/relationships/image" Target="../media/image5.png"/><Relationship Id="rId4" Type="http://schemas.openxmlformats.org/officeDocument/2006/relationships/hyperlink" Target="#'APPENDIX 7'!A1"/></Relationships>
</file>

<file path=xl/drawings/drawing1.xml><?xml version="1.0" encoding="utf-8"?>
<xdr:wsDr xmlns:xdr="http://schemas.openxmlformats.org/drawingml/2006/spreadsheetDrawing" xmlns:a="http://schemas.openxmlformats.org/drawingml/2006/main">
  <xdr:twoCellAnchor editAs="oneCell">
    <xdr:from>
      <xdr:col>3</xdr:col>
      <xdr:colOff>285750</xdr:colOff>
      <xdr:row>2</xdr:row>
      <xdr:rowOff>57149</xdr:rowOff>
    </xdr:from>
    <xdr:to>
      <xdr:col>4</xdr:col>
      <xdr:colOff>1257300</xdr:colOff>
      <xdr:row>9</xdr:row>
      <xdr:rowOff>171450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457199"/>
          <a:ext cx="2314575" cy="1838326"/>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142875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2"/>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3"/>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4"/>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167528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2"/>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3"/>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4"/>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180975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2"/>
        </xdr:cNvPr>
        <xdr:cNvSpPr/>
      </xdr:nvSpPr>
      <xdr:spPr>
        <a:xfrm>
          <a:off x="1488281" y="235745"/>
          <a:ext cx="702469" cy="216692"/>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3"/>
        </xdr:cNvPr>
        <xdr:cNvSpPr/>
      </xdr:nvSpPr>
      <xdr:spPr>
        <a:xfrm>
          <a:off x="833438" y="250031"/>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4"/>
        </xdr:cNvPr>
        <xdr:cNvSpPr/>
      </xdr:nvSpPr>
      <xdr:spPr>
        <a:xfrm>
          <a:off x="2243137" y="235744"/>
          <a:ext cx="709613"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180975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2"/>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3"/>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4"/>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38101</xdr:colOff>
      <xdr:row>0</xdr:row>
      <xdr:rowOff>228600</xdr:rowOff>
    </xdr:from>
    <xdr:to>
      <xdr:col>0</xdr:col>
      <xdr:colOff>838201</xdr:colOff>
      <xdr:row>3</xdr:row>
      <xdr:rowOff>229829</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228600"/>
          <a:ext cx="800100" cy="610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2"/>
        </xdr:cNvPr>
        <xdr:cNvSpPr/>
      </xdr:nvSpPr>
      <xdr:spPr>
        <a:xfrm>
          <a:off x="1569244" y="252412"/>
          <a:ext cx="657226" cy="20955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3"/>
        </xdr:cNvPr>
        <xdr:cNvSpPr/>
      </xdr:nvSpPr>
      <xdr:spPr>
        <a:xfrm>
          <a:off x="938212" y="254794"/>
          <a:ext cx="5715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4"/>
        </xdr:cNvPr>
        <xdr:cNvSpPr/>
      </xdr:nvSpPr>
      <xdr:spPr>
        <a:xfrm>
          <a:off x="2114549" y="250031"/>
          <a:ext cx="7048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xdr:row>
      <xdr:rowOff>114300</xdr:rowOff>
    </xdr:from>
    <xdr:to>
      <xdr:col>1</xdr:col>
      <xdr:colOff>0</xdr:colOff>
      <xdr:row>4</xdr:row>
      <xdr:rowOff>476250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4350"/>
          <a:ext cx="53340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2"/>
        </xdr:cNvPr>
        <xdr:cNvSpPr/>
      </xdr:nvSpPr>
      <xdr:spPr>
        <a:xfrm>
          <a:off x="1162050" y="1809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3"/>
        </xdr:cNvPr>
        <xdr:cNvSpPr/>
      </xdr:nvSpPr>
      <xdr:spPr>
        <a:xfrm>
          <a:off x="542925" y="1714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4"/>
        </xdr:cNvPr>
        <xdr:cNvSpPr/>
      </xdr:nvSpPr>
      <xdr:spPr>
        <a:xfrm>
          <a:off x="1857375" y="1714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725487</xdr:colOff>
      <xdr:row>1</xdr:row>
      <xdr:rowOff>370514</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725487" cy="634039"/>
        </a:xfrm>
        <a:prstGeom prst="rect">
          <a:avLst/>
        </a:prstGeom>
      </xdr:spPr>
    </xdr:pic>
    <xdr:clientData/>
  </xdr:twoCellAnchor>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2000250" y="257175"/>
          <a:ext cx="565786" cy="2000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133350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2"/>
        </xdr:cNvPr>
        <xdr:cNvSpPr/>
      </xdr:nvSpPr>
      <xdr:spPr>
        <a:xfrm>
          <a:off x="1581149" y="95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3"/>
        </xdr:cNvPr>
        <xdr:cNvSpPr/>
      </xdr:nvSpPr>
      <xdr:spPr>
        <a:xfrm>
          <a:off x="819150" y="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4"/>
        </xdr:cNvPr>
        <xdr:cNvSpPr/>
      </xdr:nvSpPr>
      <xdr:spPr>
        <a:xfrm>
          <a:off x="2466974" y="95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2"/>
        </xdr:cNvPr>
        <xdr:cNvSpPr/>
      </xdr:nvSpPr>
      <xdr:spPr>
        <a:xfrm>
          <a:off x="1590674" y="95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3"/>
        </xdr:cNvPr>
        <xdr:cNvSpPr/>
      </xdr:nvSpPr>
      <xdr:spPr>
        <a:xfrm>
          <a:off x="828675" y="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4"/>
        </xdr:cNvPr>
        <xdr:cNvSpPr/>
      </xdr:nvSpPr>
      <xdr:spPr>
        <a:xfrm>
          <a:off x="2476499" y="95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126078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2"/>
        </xdr:cNvPr>
        <xdr:cNvSpPr/>
      </xdr:nvSpPr>
      <xdr:spPr>
        <a:xfrm>
          <a:off x="1571112" y="111945"/>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3"/>
        </xdr:cNvPr>
        <xdr:cNvSpPr/>
      </xdr:nvSpPr>
      <xdr:spPr>
        <a:xfrm>
          <a:off x="819355" y="102419"/>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4"/>
        </xdr:cNvPr>
        <xdr:cNvSpPr/>
      </xdr:nvSpPr>
      <xdr:spPr>
        <a:xfrm>
          <a:off x="2456937" y="11194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171450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2"/>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3"/>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4"/>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2"/>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3"/>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4"/>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2</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733425</xdr:colOff>
      <xdr:row>0</xdr:row>
      <xdr:rowOff>95250</xdr:rowOff>
    </xdr:from>
    <xdr:to>
      <xdr:col>1</xdr:col>
      <xdr:colOff>1428751</xdr:colOff>
      <xdr:row>1</xdr:row>
      <xdr:rowOff>38100</xdr:rowOff>
    </xdr:to>
    <xdr:sp macro="" textlink="">
      <xdr:nvSpPr>
        <xdr:cNvPr id="3" name="Rounded Rectangle 2">
          <a:hlinkClick xmlns:r="http://schemas.openxmlformats.org/officeDocument/2006/relationships" r:id="rId2"/>
        </xdr:cNvPr>
        <xdr:cNvSpPr/>
      </xdr:nvSpPr>
      <xdr:spPr>
        <a:xfrm>
          <a:off x="1562100" y="95250"/>
          <a:ext cx="695326"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76199</xdr:colOff>
      <xdr:row>0</xdr:row>
      <xdr:rowOff>104775</xdr:rowOff>
    </xdr:from>
    <xdr:to>
      <xdr:col>1</xdr:col>
      <xdr:colOff>657224</xdr:colOff>
      <xdr:row>1</xdr:row>
      <xdr:rowOff>47625</xdr:rowOff>
    </xdr:to>
    <xdr:sp macro="" textlink="">
      <xdr:nvSpPr>
        <xdr:cNvPr id="4" name="Rounded Rectangle 3">
          <a:hlinkClick xmlns:r="http://schemas.openxmlformats.org/officeDocument/2006/relationships" r:id="rId3"/>
        </xdr:cNvPr>
        <xdr:cNvSpPr/>
      </xdr:nvSpPr>
      <xdr:spPr>
        <a:xfrm>
          <a:off x="904874" y="104775"/>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1495424</xdr:colOff>
      <xdr:row>0</xdr:row>
      <xdr:rowOff>104774</xdr:rowOff>
    </xdr:from>
    <xdr:to>
      <xdr:col>1</xdr:col>
      <xdr:colOff>2181225</xdr:colOff>
      <xdr:row>1</xdr:row>
      <xdr:rowOff>57149</xdr:rowOff>
    </xdr:to>
    <xdr:sp macro="" textlink="">
      <xdr:nvSpPr>
        <xdr:cNvPr id="5" name="Rounded Rectangle 4">
          <a:hlinkClick xmlns:r="http://schemas.openxmlformats.org/officeDocument/2006/relationships" r:id="rId4"/>
        </xdr:cNvPr>
        <xdr:cNvSpPr/>
      </xdr:nvSpPr>
      <xdr:spPr>
        <a:xfrm>
          <a:off x="2324099" y="104774"/>
          <a:ext cx="68580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twoCellAnchor>
    <xdr:from>
      <xdr:col>1</xdr:col>
      <xdr:colOff>733425</xdr:colOff>
      <xdr:row>0</xdr:row>
      <xdr:rowOff>95250</xdr:rowOff>
    </xdr:from>
    <xdr:to>
      <xdr:col>1</xdr:col>
      <xdr:colOff>1428751</xdr:colOff>
      <xdr:row>1</xdr:row>
      <xdr:rowOff>38100</xdr:rowOff>
    </xdr:to>
    <xdr:sp macro="" textlink="">
      <xdr:nvSpPr>
        <xdr:cNvPr id="6" name="Rounded Rectangle 5">
          <a:hlinkClick xmlns:r="http://schemas.openxmlformats.org/officeDocument/2006/relationships" r:id="rId5"/>
        </xdr:cNvPr>
        <xdr:cNvSpPr/>
      </xdr:nvSpPr>
      <xdr:spPr>
        <a:xfrm>
          <a:off x="1566863" y="95250"/>
          <a:ext cx="695326" cy="19288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76199</xdr:colOff>
      <xdr:row>0</xdr:row>
      <xdr:rowOff>104775</xdr:rowOff>
    </xdr:from>
    <xdr:to>
      <xdr:col>1</xdr:col>
      <xdr:colOff>657224</xdr:colOff>
      <xdr:row>1</xdr:row>
      <xdr:rowOff>47625</xdr:rowOff>
    </xdr:to>
    <xdr:sp macro="" textlink="">
      <xdr:nvSpPr>
        <xdr:cNvPr id="7" name="Rounded Rectangle 6">
          <a:hlinkClick xmlns:r="http://schemas.openxmlformats.org/officeDocument/2006/relationships" r:id="rId3"/>
        </xdr:cNvPr>
        <xdr:cNvSpPr/>
      </xdr:nvSpPr>
      <xdr:spPr>
        <a:xfrm>
          <a:off x="909637" y="104775"/>
          <a:ext cx="581025"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1495424</xdr:colOff>
      <xdr:row>0</xdr:row>
      <xdr:rowOff>104774</xdr:rowOff>
    </xdr:from>
    <xdr:to>
      <xdr:col>1</xdr:col>
      <xdr:colOff>2181225</xdr:colOff>
      <xdr:row>1</xdr:row>
      <xdr:rowOff>57149</xdr:rowOff>
    </xdr:to>
    <xdr:sp macro="" textlink="">
      <xdr:nvSpPr>
        <xdr:cNvPr id="8" name="Rounded Rectangle 7">
          <a:hlinkClick xmlns:r="http://schemas.openxmlformats.org/officeDocument/2006/relationships" r:id="rId6"/>
        </xdr:cNvPr>
        <xdr:cNvSpPr/>
      </xdr:nvSpPr>
      <xdr:spPr>
        <a:xfrm>
          <a:off x="2328862" y="104774"/>
          <a:ext cx="685801"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123825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2"/>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3"/>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4"/>
        </xdr:cNvPr>
        <xdr:cNvSpPr/>
      </xdr:nvSpPr>
      <xdr:spPr>
        <a:xfrm>
          <a:off x="2486024" y="123824"/>
          <a:ext cx="7905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809624</xdr:colOff>
      <xdr:row>0</xdr:row>
      <xdr:rowOff>169069</xdr:rowOff>
    </xdr:from>
    <xdr:to>
      <xdr:col>1</xdr:col>
      <xdr:colOff>1609725</xdr:colOff>
      <xdr:row>1</xdr:row>
      <xdr:rowOff>188118</xdr:rowOff>
    </xdr:to>
    <xdr:sp macro="" textlink="">
      <xdr:nvSpPr>
        <xdr:cNvPr id="3" name="Rounded Rectangle 2">
          <a:hlinkClick xmlns:r="http://schemas.openxmlformats.org/officeDocument/2006/relationships" r:id="rId2"/>
        </xdr:cNvPr>
        <xdr:cNvSpPr/>
      </xdr:nvSpPr>
      <xdr:spPr>
        <a:xfrm>
          <a:off x="1643062" y="16906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59531</xdr:colOff>
      <xdr:row>0</xdr:row>
      <xdr:rowOff>157162</xdr:rowOff>
    </xdr:from>
    <xdr:to>
      <xdr:col>1</xdr:col>
      <xdr:colOff>745331</xdr:colOff>
      <xdr:row>1</xdr:row>
      <xdr:rowOff>185737</xdr:rowOff>
    </xdr:to>
    <xdr:sp macro="" textlink="">
      <xdr:nvSpPr>
        <xdr:cNvPr id="4" name="Rounded Rectangle 3">
          <a:hlinkClick xmlns:r="http://schemas.openxmlformats.org/officeDocument/2006/relationships" r:id="rId3"/>
        </xdr:cNvPr>
        <xdr:cNvSpPr/>
      </xdr:nvSpPr>
      <xdr:spPr>
        <a:xfrm>
          <a:off x="892969" y="157162"/>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171450</xdr:rowOff>
    </xdr:from>
    <xdr:to>
      <xdr:col>2</xdr:col>
      <xdr:colOff>169069</xdr:colOff>
      <xdr:row>2</xdr:row>
      <xdr:rowOff>0</xdr:rowOff>
    </xdr:to>
    <xdr:sp macro="" textlink="">
      <xdr:nvSpPr>
        <xdr:cNvPr id="5" name="Rounded Rectangle 4">
          <a:hlinkClick xmlns:r="http://schemas.openxmlformats.org/officeDocument/2006/relationships" r:id="rId4"/>
        </xdr:cNvPr>
        <xdr:cNvSpPr/>
      </xdr:nvSpPr>
      <xdr:spPr>
        <a:xfrm>
          <a:off x="2488406" y="171450"/>
          <a:ext cx="776288"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714374</xdr:colOff>
      <xdr:row>1</xdr:row>
      <xdr:rowOff>19049</xdr:rowOff>
    </xdr:from>
    <xdr:to>
      <xdr:col>1</xdr:col>
      <xdr:colOff>1419225</xdr:colOff>
      <xdr:row>2</xdr:row>
      <xdr:rowOff>19050</xdr:rowOff>
    </xdr:to>
    <xdr:sp macro="" textlink="">
      <xdr:nvSpPr>
        <xdr:cNvPr id="3" name="Rounded Rectangle 2">
          <a:hlinkClick xmlns:r="http://schemas.openxmlformats.org/officeDocument/2006/relationships" r:id="rId2"/>
        </xdr:cNvPr>
        <xdr:cNvSpPr/>
      </xdr:nvSpPr>
      <xdr:spPr>
        <a:xfrm>
          <a:off x="1543049" y="209549"/>
          <a:ext cx="704851"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47625</xdr:colOff>
      <xdr:row>1</xdr:row>
      <xdr:rowOff>28575</xdr:rowOff>
    </xdr:from>
    <xdr:to>
      <xdr:col>1</xdr:col>
      <xdr:colOff>647700</xdr:colOff>
      <xdr:row>2</xdr:row>
      <xdr:rowOff>9525</xdr:rowOff>
    </xdr:to>
    <xdr:sp macro="" textlink="">
      <xdr:nvSpPr>
        <xdr:cNvPr id="4" name="Rounded Rectangle 3">
          <a:hlinkClick xmlns:r="http://schemas.openxmlformats.org/officeDocument/2006/relationships" r:id="rId3"/>
        </xdr:cNvPr>
        <xdr:cNvSpPr/>
      </xdr:nvSpPr>
      <xdr:spPr>
        <a:xfrm>
          <a:off x="876300" y="219075"/>
          <a:ext cx="600075" cy="1714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1476374</xdr:colOff>
      <xdr:row>1</xdr:row>
      <xdr:rowOff>19050</xdr:rowOff>
    </xdr:from>
    <xdr:to>
      <xdr:col>1</xdr:col>
      <xdr:colOff>2162175</xdr:colOff>
      <xdr:row>2</xdr:row>
      <xdr:rowOff>19050</xdr:rowOff>
    </xdr:to>
    <xdr:sp macro="" textlink="">
      <xdr:nvSpPr>
        <xdr:cNvPr id="5" name="Rounded Rectangle 4">
          <a:hlinkClick xmlns:r="http://schemas.openxmlformats.org/officeDocument/2006/relationships" r:id="rId4"/>
        </xdr:cNvPr>
        <xdr:cNvSpPr/>
      </xdr:nvSpPr>
      <xdr:spPr>
        <a:xfrm>
          <a:off x="2305049" y="209550"/>
          <a:ext cx="685801"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9923</xdr:colOff>
      <xdr:row>0</xdr:row>
      <xdr:rowOff>0</xdr:rowOff>
    </xdr:from>
    <xdr:to>
      <xdr:col>0</xdr:col>
      <xdr:colOff>800498</xdr:colOff>
      <xdr:row>3</xdr:row>
      <xdr:rowOff>72628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3"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732235</xdr:colOff>
      <xdr:row>0</xdr:row>
      <xdr:rowOff>168276</xdr:rowOff>
    </xdr:from>
    <xdr:to>
      <xdr:col>1</xdr:col>
      <xdr:colOff>1438673</xdr:colOff>
      <xdr:row>1</xdr:row>
      <xdr:rowOff>168672</xdr:rowOff>
    </xdr:to>
    <xdr:sp macro="" textlink="">
      <xdr:nvSpPr>
        <xdr:cNvPr id="3" name="Rounded Rectangle 2">
          <a:hlinkClick xmlns:r="http://schemas.openxmlformats.org/officeDocument/2006/relationships" r:id="rId2"/>
        </xdr:cNvPr>
        <xdr:cNvSpPr/>
      </xdr:nvSpPr>
      <xdr:spPr>
        <a:xfrm>
          <a:off x="1565673" y="168276"/>
          <a:ext cx="706438" cy="188912"/>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69453</xdr:colOff>
      <xdr:row>0</xdr:row>
      <xdr:rowOff>168673</xdr:rowOff>
    </xdr:from>
    <xdr:to>
      <xdr:col>1</xdr:col>
      <xdr:colOff>654844</xdr:colOff>
      <xdr:row>1</xdr:row>
      <xdr:rowOff>178594</xdr:rowOff>
    </xdr:to>
    <xdr:sp macro="" textlink="">
      <xdr:nvSpPr>
        <xdr:cNvPr id="4" name="Rounded Rectangle 3">
          <a:hlinkClick xmlns:r="http://schemas.openxmlformats.org/officeDocument/2006/relationships" r:id="rId3"/>
        </xdr:cNvPr>
        <xdr:cNvSpPr/>
      </xdr:nvSpPr>
      <xdr:spPr>
        <a:xfrm>
          <a:off x="902891" y="168673"/>
          <a:ext cx="585391" cy="19843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6105524</xdr:colOff>
      <xdr:row>1</xdr:row>
      <xdr:rowOff>123825</xdr:rowOff>
    </xdr:from>
    <xdr:to>
      <xdr:col>2</xdr:col>
      <xdr:colOff>7600949</xdr:colOff>
      <xdr:row>4</xdr:row>
      <xdr:rowOff>304800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3999" y="123825"/>
          <a:ext cx="1495425" cy="1009650"/>
        </a:xfrm>
        <a:prstGeom prst="rect">
          <a:avLst/>
        </a:prstGeom>
        <a:noFill/>
      </xdr:spPr>
    </xdr:pic>
    <xdr:clientData/>
  </xdr:twoCellAnchor>
  <xdr:twoCellAnchor>
    <xdr:from>
      <xdr:col>1</xdr:col>
      <xdr:colOff>95251</xdr:colOff>
      <xdr:row>1</xdr:row>
      <xdr:rowOff>123825</xdr:rowOff>
    </xdr:from>
    <xdr:to>
      <xdr:col>1</xdr:col>
      <xdr:colOff>822466</xdr:colOff>
      <xdr:row>3</xdr:row>
      <xdr:rowOff>209550</xdr:rowOff>
    </xdr:to>
    <xdr:pic>
      <xdr:nvPicPr>
        <xdr:cNvPr id="3" name="Picture 2" descr="cid:image001.png@01CEF651.BD61CC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6776" y="123825"/>
          <a:ext cx="72721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3"/>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4"/>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85725</xdr:rowOff>
    </xdr:from>
    <xdr:to>
      <xdr:col>0</xdr:col>
      <xdr:colOff>904875</xdr:colOff>
      <xdr:row>3</xdr:row>
      <xdr:rowOff>161925</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5725"/>
          <a:ext cx="8477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2"/>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3"/>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4"/>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847725</xdr:colOff>
      <xdr:row>3</xdr:row>
      <xdr:rowOff>38100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77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2"/>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3"/>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4"/>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xdr:row>
      <xdr:rowOff>142875</xdr:rowOff>
    </xdr:from>
    <xdr:to>
      <xdr:col>1</xdr:col>
      <xdr:colOff>3175</xdr:colOff>
      <xdr:row>4</xdr:row>
      <xdr:rowOff>238125</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333375"/>
          <a:ext cx="800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2"/>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3"/>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4"/>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171450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2"/>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3"/>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4"/>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161925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2"/>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3"/>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4"/>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161925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2"/>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3"/>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4"/>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C1:M48"/>
  <sheetViews>
    <sheetView topLeftCell="A10" zoomScaleNormal="100" zoomScaleSheetLayoutView="100" workbookViewId="0">
      <selection activeCell="G12" sqref="G12"/>
    </sheetView>
  </sheetViews>
  <sheetFormatPr defaultRowHeight="15" x14ac:dyDescent="0.25"/>
  <cols>
    <col min="1" max="1" width="2" style="54" customWidth="1"/>
    <col min="2" max="2" width="2.28515625" style="54" customWidth="1"/>
    <col min="3" max="3" width="2.5703125" style="54" customWidth="1"/>
    <col min="4" max="4" width="20.140625" style="54" customWidth="1"/>
    <col min="5" max="5" width="48.42578125" style="54" customWidth="1"/>
    <col min="6" max="6" width="48.140625" style="54" customWidth="1"/>
    <col min="7" max="7" width="22.140625" style="54" customWidth="1"/>
    <col min="8" max="8" width="15" style="54" customWidth="1"/>
    <col min="9" max="9" width="9.140625" style="54"/>
    <col min="10" max="10" width="3.28515625" style="54" customWidth="1"/>
    <col min="11" max="11" width="0" style="54" hidden="1" customWidth="1"/>
    <col min="12" max="13" width="12.42578125" style="54" hidden="1" customWidth="1"/>
    <col min="14" max="14" width="0" style="54" hidden="1" customWidth="1"/>
    <col min="15" max="16384" width="9.140625" style="54"/>
  </cols>
  <sheetData>
    <row r="1" spans="3:13" ht="24.75" customHeight="1" thickBot="1" x14ac:dyDescent="0.3"/>
    <row r="2" spans="3:13" ht="15.75" thickBot="1" x14ac:dyDescent="0.3">
      <c r="C2" s="55"/>
      <c r="D2" s="56"/>
      <c r="E2" s="56"/>
      <c r="F2" s="56"/>
      <c r="G2" s="56"/>
      <c r="H2" s="56"/>
      <c r="I2" s="56"/>
      <c r="J2" s="57"/>
    </row>
    <row r="3" spans="3:13" ht="7.5" customHeight="1" x14ac:dyDescent="0.25">
      <c r="C3" s="58"/>
      <c r="D3" s="55"/>
      <c r="E3" s="56"/>
      <c r="F3" s="56"/>
      <c r="G3" s="56"/>
      <c r="H3" s="56"/>
      <c r="I3" s="57"/>
      <c r="J3" s="59"/>
    </row>
    <row r="4" spans="3:13" ht="5.25" customHeight="1" x14ac:dyDescent="0.25">
      <c r="C4" s="58"/>
      <c r="D4" s="58"/>
      <c r="E4" s="60"/>
      <c r="F4" s="60"/>
      <c r="G4" s="60"/>
      <c r="H4" s="60"/>
      <c r="I4" s="59"/>
      <c r="J4" s="59"/>
    </row>
    <row r="5" spans="3:13" ht="9" customHeight="1" x14ac:dyDescent="0.25">
      <c r="C5" s="58"/>
      <c r="D5" s="58"/>
      <c r="E5" s="60"/>
      <c r="F5" s="60"/>
      <c r="G5" s="60"/>
      <c r="H5" s="60"/>
      <c r="I5" s="59"/>
      <c r="J5" s="59"/>
    </row>
    <row r="6" spans="3:13" ht="22.5" customHeight="1" x14ac:dyDescent="0.35">
      <c r="C6" s="58"/>
      <c r="D6" s="58"/>
      <c r="E6" s="69" t="s">
        <v>206</v>
      </c>
      <c r="F6" s="69"/>
      <c r="G6" s="69"/>
      <c r="H6" s="70"/>
      <c r="I6" s="59"/>
      <c r="J6" s="59"/>
      <c r="L6" s="54" t="s">
        <v>207</v>
      </c>
      <c r="M6" s="61">
        <v>2010</v>
      </c>
    </row>
    <row r="7" spans="3:13" ht="30.75" x14ac:dyDescent="0.45">
      <c r="C7" s="58"/>
      <c r="D7" s="58"/>
      <c r="E7" s="62"/>
      <c r="F7" s="60"/>
      <c r="G7" s="60"/>
      <c r="H7" s="60"/>
      <c r="I7" s="59"/>
      <c r="J7" s="59"/>
      <c r="L7" s="54" t="s">
        <v>208</v>
      </c>
      <c r="M7" s="61">
        <v>2011</v>
      </c>
    </row>
    <row r="8" spans="3:13" ht="30.75" x14ac:dyDescent="0.45">
      <c r="C8" s="58"/>
      <c r="D8" s="58"/>
      <c r="E8" s="63"/>
      <c r="F8" s="63"/>
      <c r="G8" s="60"/>
      <c r="H8" s="60"/>
      <c r="I8" s="59"/>
      <c r="J8" s="59"/>
      <c r="M8" s="61">
        <v>2012</v>
      </c>
    </row>
    <row r="9" spans="3:13" ht="30" customHeight="1" x14ac:dyDescent="0.25">
      <c r="C9" s="58"/>
      <c r="D9" s="58"/>
      <c r="E9" s="60"/>
      <c r="F9" s="60"/>
      <c r="G9" s="60"/>
      <c r="H9" s="60"/>
      <c r="I9" s="59"/>
      <c r="J9" s="59"/>
      <c r="M9" s="61">
        <v>2013</v>
      </c>
    </row>
    <row r="10" spans="3:13" ht="20.100000000000001" customHeight="1" thickBot="1" x14ac:dyDescent="0.3">
      <c r="C10" s="58"/>
      <c r="D10" s="58"/>
      <c r="E10" s="65"/>
      <c r="F10" s="60"/>
      <c r="G10" s="60"/>
      <c r="H10" s="60"/>
      <c r="I10" s="59"/>
      <c r="J10" s="59"/>
      <c r="M10" s="61">
        <v>2015</v>
      </c>
    </row>
    <row r="11" spans="3:13" ht="20.100000000000001" customHeight="1" thickBot="1" x14ac:dyDescent="0.3">
      <c r="C11" s="58"/>
      <c r="D11" s="58"/>
      <c r="E11" s="64" t="s">
        <v>210</v>
      </c>
      <c r="F11" s="73" t="s">
        <v>211</v>
      </c>
      <c r="G11" s="60"/>
      <c r="H11" s="60"/>
      <c r="I11" s="59"/>
      <c r="J11" s="59"/>
      <c r="M11" s="61">
        <v>2016</v>
      </c>
    </row>
    <row r="12" spans="3:13" ht="20.100000000000001" customHeight="1" thickBot="1" x14ac:dyDescent="0.3">
      <c r="C12" s="58"/>
      <c r="D12" s="58"/>
      <c r="E12" s="65"/>
      <c r="F12" s="60"/>
      <c r="G12" s="60"/>
      <c r="H12" s="60"/>
      <c r="I12" s="59"/>
      <c r="J12" s="59"/>
      <c r="M12" s="61">
        <v>2017</v>
      </c>
    </row>
    <row r="13" spans="3:13" ht="20.100000000000001" customHeight="1" thickBot="1" x14ac:dyDescent="0.3">
      <c r="C13" s="58"/>
      <c r="D13" s="58"/>
      <c r="E13" s="71" t="s">
        <v>212</v>
      </c>
      <c r="F13" s="72">
        <v>4</v>
      </c>
      <c r="G13" s="60"/>
      <c r="H13" s="60"/>
      <c r="I13" s="59"/>
      <c r="J13" s="59"/>
      <c r="M13" s="61">
        <v>2018</v>
      </c>
    </row>
    <row r="14" spans="3:13" ht="36.75" customHeight="1" thickBot="1" x14ac:dyDescent="0.3">
      <c r="C14" s="58"/>
      <c r="D14" s="58"/>
      <c r="E14" s="65"/>
      <c r="F14" s="60"/>
      <c r="G14" s="60"/>
      <c r="H14" s="60"/>
      <c r="I14" s="59"/>
      <c r="J14" s="59"/>
      <c r="M14" s="61">
        <v>2019</v>
      </c>
    </row>
    <row r="15" spans="3:13" ht="20.100000000000001" customHeight="1" thickBot="1" x14ac:dyDescent="0.3">
      <c r="C15" s="58"/>
      <c r="D15" s="58"/>
      <c r="E15" s="64" t="s">
        <v>215</v>
      </c>
      <c r="F15" s="72">
        <v>2016</v>
      </c>
      <c r="G15" s="60"/>
      <c r="H15" s="60"/>
      <c r="I15" s="59"/>
      <c r="J15" s="59"/>
      <c r="M15" s="61">
        <v>2020</v>
      </c>
    </row>
    <row r="16" spans="3:13" ht="20.100000000000001" customHeight="1" x14ac:dyDescent="0.25">
      <c r="C16" s="58"/>
      <c r="D16" s="58"/>
      <c r="E16" s="65"/>
      <c r="F16" s="60"/>
      <c r="G16" s="60"/>
      <c r="H16" s="60"/>
      <c r="I16" s="59"/>
      <c r="J16" s="59"/>
      <c r="M16" s="61">
        <v>2021</v>
      </c>
    </row>
    <row r="17" spans="3:13" ht="45" customHeight="1" thickBot="1" x14ac:dyDescent="0.3">
      <c r="C17" s="58"/>
      <c r="D17" s="58"/>
      <c r="E17" s="65"/>
      <c r="F17" s="60"/>
      <c r="G17" s="60"/>
      <c r="H17" s="60"/>
      <c r="I17" s="59"/>
      <c r="J17" s="59"/>
      <c r="M17" s="61"/>
    </row>
    <row r="18" spans="3:13" ht="20.100000000000001" customHeight="1" thickBot="1" x14ac:dyDescent="0.3">
      <c r="C18" s="58"/>
      <c r="D18" s="58"/>
      <c r="E18" s="64" t="s">
        <v>209</v>
      </c>
      <c r="F18" s="72" t="s">
        <v>236</v>
      </c>
      <c r="G18" s="60"/>
      <c r="H18" s="60"/>
      <c r="I18" s="59"/>
      <c r="J18" s="59"/>
      <c r="M18" s="61">
        <v>2022</v>
      </c>
    </row>
    <row r="19" spans="3:13" ht="20.100000000000001" customHeight="1" x14ac:dyDescent="0.25">
      <c r="C19" s="58"/>
      <c r="D19" s="58"/>
      <c r="E19" s="64"/>
      <c r="F19" s="60"/>
      <c r="G19" s="60"/>
      <c r="H19" s="60"/>
      <c r="I19" s="59"/>
      <c r="J19" s="59"/>
      <c r="M19" s="61">
        <v>2023</v>
      </c>
    </row>
    <row r="20" spans="3:13" ht="15.75" thickBot="1" x14ac:dyDescent="0.3">
      <c r="C20" s="58"/>
      <c r="D20" s="66"/>
      <c r="E20" s="67"/>
      <c r="F20" s="67"/>
      <c r="G20" s="67"/>
      <c r="H20" s="67"/>
      <c r="I20" s="68"/>
      <c r="J20" s="59"/>
      <c r="M20" s="61">
        <v>2024</v>
      </c>
    </row>
    <row r="21" spans="3:13" ht="15.75" thickBot="1" x14ac:dyDescent="0.3">
      <c r="C21" s="66"/>
      <c r="D21" s="67"/>
      <c r="E21" s="67"/>
      <c r="F21" s="67"/>
      <c r="G21" s="67"/>
      <c r="H21" s="67"/>
      <c r="I21" s="67"/>
      <c r="J21" s="68"/>
      <c r="M21" s="61">
        <v>2025</v>
      </c>
    </row>
    <row r="22" spans="3:13" x14ac:dyDescent="0.25">
      <c r="M22" s="61">
        <v>2026</v>
      </c>
    </row>
    <row r="23" spans="3:13" x14ac:dyDescent="0.25">
      <c r="M23" s="61">
        <v>2027</v>
      </c>
    </row>
    <row r="24" spans="3:13" x14ac:dyDescent="0.25">
      <c r="M24" s="61">
        <v>2028</v>
      </c>
    </row>
    <row r="25" spans="3:13" x14ac:dyDescent="0.25">
      <c r="M25" s="61">
        <v>2029</v>
      </c>
    </row>
    <row r="26" spans="3:13" x14ac:dyDescent="0.25">
      <c r="M26" s="61">
        <v>2030</v>
      </c>
    </row>
    <row r="27" spans="3:13" x14ac:dyDescent="0.25">
      <c r="M27" s="61">
        <v>2031</v>
      </c>
    </row>
    <row r="28" spans="3:13" x14ac:dyDescent="0.25">
      <c r="M28" s="61">
        <v>2032</v>
      </c>
    </row>
    <row r="29" spans="3:13" x14ac:dyDescent="0.25">
      <c r="M29" s="61">
        <v>2033</v>
      </c>
    </row>
    <row r="30" spans="3:13" x14ac:dyDescent="0.25">
      <c r="M30" s="61">
        <v>2034</v>
      </c>
    </row>
    <row r="31" spans="3:13" x14ac:dyDescent="0.25">
      <c r="M31" s="61">
        <v>2035</v>
      </c>
    </row>
    <row r="32" spans="3:13" x14ac:dyDescent="0.25">
      <c r="M32" s="61">
        <v>2036</v>
      </c>
    </row>
    <row r="33" spans="13:13" x14ac:dyDescent="0.25">
      <c r="M33" s="61">
        <v>2037</v>
      </c>
    </row>
    <row r="34" spans="13:13" x14ac:dyDescent="0.25">
      <c r="M34" s="61">
        <v>2038</v>
      </c>
    </row>
    <row r="35" spans="13:13" x14ac:dyDescent="0.25">
      <c r="M35" s="61">
        <v>2039</v>
      </c>
    </row>
    <row r="36" spans="13:13" x14ac:dyDescent="0.25">
      <c r="M36" s="61">
        <v>2040</v>
      </c>
    </row>
    <row r="37" spans="13:13" x14ac:dyDescent="0.25">
      <c r="M37" s="61">
        <v>2041</v>
      </c>
    </row>
    <row r="38" spans="13:13" x14ac:dyDescent="0.25">
      <c r="M38" s="61">
        <v>2042</v>
      </c>
    </row>
    <row r="39" spans="13:13" x14ac:dyDescent="0.25">
      <c r="M39" s="61">
        <v>2043</v>
      </c>
    </row>
    <row r="40" spans="13:13" x14ac:dyDescent="0.25">
      <c r="M40" s="61">
        <v>2044</v>
      </c>
    </row>
    <row r="41" spans="13:13" x14ac:dyDescent="0.25">
      <c r="M41" s="61">
        <v>2045</v>
      </c>
    </row>
    <row r="42" spans="13:13" x14ac:dyDescent="0.25">
      <c r="M42" s="61">
        <v>2046</v>
      </c>
    </row>
    <row r="43" spans="13:13" x14ac:dyDescent="0.25">
      <c r="M43" s="61">
        <v>2047</v>
      </c>
    </row>
    <row r="44" spans="13:13" x14ac:dyDescent="0.25">
      <c r="M44" s="61">
        <v>2048</v>
      </c>
    </row>
    <row r="45" spans="13:13" x14ac:dyDescent="0.25">
      <c r="M45" s="61">
        <v>2049</v>
      </c>
    </row>
    <row r="46" spans="13:13" x14ac:dyDescent="0.25">
      <c r="M46" s="61">
        <v>2050</v>
      </c>
    </row>
    <row r="47" spans="13:13" x14ac:dyDescent="0.25">
      <c r="M47" s="61">
        <v>2051</v>
      </c>
    </row>
    <row r="48" spans="13:13" x14ac:dyDescent="0.25">
      <c r="M48" s="61">
        <v>2052</v>
      </c>
    </row>
  </sheetData>
  <sheetProtection password="E931" sheet="1" objects="1" scenarios="1"/>
  <pageMargins left="0.7" right="0.7" top="0.75" bottom="0.75" header="0.3" footer="0.3"/>
  <pageSetup paperSize="9" scale="71"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Q38"/>
  <sheetViews>
    <sheetView showGridLines="0" topLeftCell="A16" zoomScale="80" zoomScaleNormal="80" workbookViewId="0">
      <selection activeCell="A51" sqref="A51"/>
    </sheetView>
  </sheetViews>
  <sheetFormatPr defaultColWidth="15.7109375" defaultRowHeight="15" x14ac:dyDescent="0.25"/>
  <cols>
    <col min="1" max="1" width="15.7109375" style="11"/>
    <col min="2" max="2" width="42.85546875" style="11" customWidth="1"/>
    <col min="3" max="8" width="18.42578125" style="11" customWidth="1"/>
    <col min="9" max="9" width="15.85546875" style="11" customWidth="1"/>
    <col min="10" max="10" width="13" style="11" customWidth="1"/>
    <col min="11" max="11" width="15.85546875" style="11" customWidth="1"/>
    <col min="12" max="16" width="18.42578125" style="11" customWidth="1"/>
    <col min="17" max="17" width="18.42578125" style="24" customWidth="1"/>
    <col min="18" max="16384" width="15.7109375" style="11"/>
  </cols>
  <sheetData>
    <row r="1" spans="2:17" ht="21" customHeight="1" x14ac:dyDescent="0.25"/>
    <row r="2" spans="2:17" ht="29.25" customHeight="1" x14ac:dyDescent="0.25"/>
    <row r="3" spans="2:17" ht="28.5" customHeight="1" x14ac:dyDescent="0.25">
      <c r="B3" s="273" t="s">
        <v>244</v>
      </c>
      <c r="C3" s="273"/>
      <c r="D3" s="273"/>
      <c r="E3" s="273"/>
      <c r="F3" s="273"/>
      <c r="G3" s="273"/>
      <c r="H3" s="273"/>
      <c r="I3" s="273"/>
      <c r="J3" s="273"/>
      <c r="K3" s="273"/>
      <c r="L3" s="273"/>
      <c r="M3" s="273"/>
      <c r="N3" s="273"/>
      <c r="O3" s="273"/>
      <c r="P3" s="273"/>
      <c r="Q3" s="273"/>
    </row>
    <row r="4" spans="2:17" s="37" customFormat="1" ht="26.25" x14ac:dyDescent="0.25">
      <c r="B4" s="110" t="s">
        <v>0</v>
      </c>
      <c r="C4" s="105" t="s">
        <v>69</v>
      </c>
      <c r="D4" s="105" t="s">
        <v>70</v>
      </c>
      <c r="E4" s="105" t="s">
        <v>71</v>
      </c>
      <c r="F4" s="105" t="s">
        <v>72</v>
      </c>
      <c r="G4" s="105" t="s">
        <v>73</v>
      </c>
      <c r="H4" s="105" t="s">
        <v>90</v>
      </c>
      <c r="I4" s="111" t="s">
        <v>74</v>
      </c>
      <c r="J4" s="105" t="s">
        <v>75</v>
      </c>
      <c r="K4" s="106" t="s">
        <v>76</v>
      </c>
      <c r="L4" s="106" t="s">
        <v>77</v>
      </c>
      <c r="M4" s="106" t="s">
        <v>78</v>
      </c>
      <c r="N4" s="106" t="s">
        <v>2</v>
      </c>
      <c r="O4" s="106" t="s">
        <v>79</v>
      </c>
      <c r="P4" s="106" t="s">
        <v>80</v>
      </c>
      <c r="Q4" s="106" t="s">
        <v>81</v>
      </c>
    </row>
    <row r="5" spans="2:17" ht="26.25" customHeight="1" x14ac:dyDescent="0.25">
      <c r="B5" s="266" t="s">
        <v>16</v>
      </c>
      <c r="C5" s="267"/>
      <c r="D5" s="267"/>
      <c r="E5" s="267"/>
      <c r="F5" s="267"/>
      <c r="G5" s="267"/>
      <c r="H5" s="267"/>
      <c r="I5" s="267"/>
      <c r="J5" s="267"/>
      <c r="K5" s="267"/>
      <c r="L5" s="267"/>
      <c r="M5" s="267"/>
      <c r="N5" s="267"/>
      <c r="O5" s="267"/>
      <c r="P5" s="267"/>
      <c r="Q5" s="268"/>
    </row>
    <row r="6" spans="2:17" ht="26.25" customHeight="1" x14ac:dyDescent="0.3">
      <c r="B6" s="19" t="s">
        <v>53</v>
      </c>
      <c r="C6" s="45">
        <v>540834</v>
      </c>
      <c r="D6" s="45">
        <v>571961</v>
      </c>
      <c r="E6" s="45">
        <v>220412</v>
      </c>
      <c r="F6" s="45">
        <v>0</v>
      </c>
      <c r="G6" s="45">
        <v>90888</v>
      </c>
      <c r="H6" s="45">
        <v>90888</v>
      </c>
      <c r="I6" s="45">
        <v>0</v>
      </c>
      <c r="J6" s="45">
        <v>0</v>
      </c>
      <c r="K6" s="45">
        <v>0</v>
      </c>
      <c r="L6" s="45">
        <v>13757</v>
      </c>
      <c r="M6" s="45">
        <v>99247</v>
      </c>
      <c r="N6" s="45">
        <v>37952</v>
      </c>
      <c r="O6" s="45">
        <v>748</v>
      </c>
      <c r="P6" s="45">
        <v>0</v>
      </c>
      <c r="Q6" s="46">
        <v>594557</v>
      </c>
    </row>
    <row r="7" spans="2:17" ht="26.25" customHeight="1" x14ac:dyDescent="0.3">
      <c r="B7" s="19" t="s">
        <v>200</v>
      </c>
      <c r="C7" s="45">
        <v>0</v>
      </c>
      <c r="D7" s="45">
        <v>71668</v>
      </c>
      <c r="E7" s="45">
        <v>28933</v>
      </c>
      <c r="F7" s="45">
        <v>0</v>
      </c>
      <c r="G7" s="45">
        <v>11778</v>
      </c>
      <c r="H7" s="45">
        <v>11778</v>
      </c>
      <c r="I7" s="45">
        <v>0</v>
      </c>
      <c r="J7" s="45">
        <v>0</v>
      </c>
      <c r="K7" s="45">
        <v>0</v>
      </c>
      <c r="L7" s="45">
        <v>-2217</v>
      </c>
      <c r="M7" s="45">
        <v>56102</v>
      </c>
      <c r="N7" s="45">
        <v>51829</v>
      </c>
      <c r="O7" s="45">
        <v>0</v>
      </c>
      <c r="P7" s="45">
        <v>0</v>
      </c>
      <c r="Q7" s="46">
        <v>15098</v>
      </c>
    </row>
    <row r="8" spans="2:17" ht="26.25" customHeight="1" x14ac:dyDescent="0.3">
      <c r="B8" s="19" t="s">
        <v>213</v>
      </c>
      <c r="C8" s="45">
        <v>1676108</v>
      </c>
      <c r="D8" s="45">
        <v>644320</v>
      </c>
      <c r="E8" s="45">
        <v>370809</v>
      </c>
      <c r="F8" s="45">
        <v>0</v>
      </c>
      <c r="G8" s="45">
        <v>303013</v>
      </c>
      <c r="H8" s="45">
        <v>303013</v>
      </c>
      <c r="I8" s="45">
        <v>0</v>
      </c>
      <c r="J8" s="45">
        <v>0</v>
      </c>
      <c r="K8" s="45">
        <v>0</v>
      </c>
      <c r="L8" s="45">
        <v>97614</v>
      </c>
      <c r="M8" s="45">
        <v>114648</v>
      </c>
      <c r="N8" s="45">
        <v>40818</v>
      </c>
      <c r="O8" s="45">
        <v>-9785</v>
      </c>
      <c r="P8" s="45">
        <v>0</v>
      </c>
      <c r="Q8" s="46">
        <v>1582246</v>
      </c>
    </row>
    <row r="9" spans="2:17" ht="26.25" customHeight="1" x14ac:dyDescent="0.3">
      <c r="B9" s="19" t="s">
        <v>21</v>
      </c>
      <c r="C9" s="45">
        <v>97574</v>
      </c>
      <c r="D9" s="45">
        <v>3308</v>
      </c>
      <c r="E9" s="45">
        <v>1167</v>
      </c>
      <c r="F9" s="45">
        <v>0</v>
      </c>
      <c r="G9" s="45">
        <v>4078</v>
      </c>
      <c r="H9" s="45">
        <v>4078</v>
      </c>
      <c r="I9" s="45">
        <v>0</v>
      </c>
      <c r="J9" s="45">
        <v>0</v>
      </c>
      <c r="K9" s="45">
        <v>0</v>
      </c>
      <c r="L9" s="45">
        <v>-240</v>
      </c>
      <c r="M9" s="45">
        <v>756</v>
      </c>
      <c r="N9" s="45">
        <v>451</v>
      </c>
      <c r="O9" s="45">
        <v>0</v>
      </c>
      <c r="P9" s="45">
        <v>0</v>
      </c>
      <c r="Q9" s="46">
        <v>94598</v>
      </c>
    </row>
    <row r="10" spans="2:17" ht="26.25" customHeight="1" x14ac:dyDescent="0.3">
      <c r="B10" s="19" t="s">
        <v>54</v>
      </c>
      <c r="C10" s="45">
        <v>0</v>
      </c>
      <c r="D10" s="45">
        <v>49128</v>
      </c>
      <c r="E10" s="45">
        <v>31902</v>
      </c>
      <c r="F10" s="45">
        <v>0</v>
      </c>
      <c r="G10" s="45">
        <v>0</v>
      </c>
      <c r="H10" s="45">
        <v>0</v>
      </c>
      <c r="I10" s="45">
        <v>0</v>
      </c>
      <c r="J10" s="45">
        <v>0</v>
      </c>
      <c r="K10" s="45">
        <v>0</v>
      </c>
      <c r="L10" s="45">
        <v>0</v>
      </c>
      <c r="M10" s="45">
        <v>0</v>
      </c>
      <c r="N10" s="45">
        <v>0</v>
      </c>
      <c r="O10" s="45">
        <v>0</v>
      </c>
      <c r="P10" s="45">
        <v>0</v>
      </c>
      <c r="Q10" s="46">
        <v>31902</v>
      </c>
    </row>
    <row r="11" spans="2:17" ht="26.25" customHeight="1" x14ac:dyDescent="0.3">
      <c r="B11" s="19" t="s">
        <v>55</v>
      </c>
      <c r="C11" s="45">
        <v>96890</v>
      </c>
      <c r="D11" s="45">
        <v>447886</v>
      </c>
      <c r="E11" s="45">
        <v>333856</v>
      </c>
      <c r="F11" s="45">
        <v>0</v>
      </c>
      <c r="G11" s="45">
        <v>283683</v>
      </c>
      <c r="H11" s="45">
        <v>227949</v>
      </c>
      <c r="I11" s="45">
        <v>0</v>
      </c>
      <c r="J11" s="45">
        <v>0</v>
      </c>
      <c r="K11" s="45">
        <v>0</v>
      </c>
      <c r="L11" s="45">
        <v>6041</v>
      </c>
      <c r="M11" s="45">
        <v>146260</v>
      </c>
      <c r="N11" s="45">
        <v>49417</v>
      </c>
      <c r="O11" s="45">
        <v>0</v>
      </c>
      <c r="P11" s="45">
        <v>0</v>
      </c>
      <c r="Q11" s="46">
        <v>99914</v>
      </c>
    </row>
    <row r="12" spans="2:17" ht="26.25" customHeight="1" x14ac:dyDescent="0.3">
      <c r="B12" s="19" t="s">
        <v>23</v>
      </c>
      <c r="C12" s="45">
        <v>10038</v>
      </c>
      <c r="D12" s="45">
        <v>8080</v>
      </c>
      <c r="E12" s="45">
        <v>7938</v>
      </c>
      <c r="F12" s="45">
        <v>0</v>
      </c>
      <c r="G12" s="45">
        <v>0</v>
      </c>
      <c r="H12" s="45">
        <v>0</v>
      </c>
      <c r="I12" s="45">
        <v>0</v>
      </c>
      <c r="J12" s="45">
        <v>0</v>
      </c>
      <c r="K12" s="45">
        <v>0</v>
      </c>
      <c r="L12" s="45">
        <v>0</v>
      </c>
      <c r="M12" s="45">
        <v>1154</v>
      </c>
      <c r="N12" s="45">
        <v>1899</v>
      </c>
      <c r="O12" s="45">
        <v>0</v>
      </c>
      <c r="P12" s="45">
        <v>0</v>
      </c>
      <c r="Q12" s="46">
        <v>18721</v>
      </c>
    </row>
    <row r="13" spans="2:17" ht="26.25" customHeight="1" x14ac:dyDescent="0.3">
      <c r="B13" s="19" t="s">
        <v>56</v>
      </c>
      <c r="C13" s="45">
        <v>300538</v>
      </c>
      <c r="D13" s="45">
        <v>93957</v>
      </c>
      <c r="E13" s="45">
        <v>25935</v>
      </c>
      <c r="F13" s="45">
        <v>0</v>
      </c>
      <c r="G13" s="45">
        <v>10962</v>
      </c>
      <c r="H13" s="45">
        <v>11691</v>
      </c>
      <c r="I13" s="45">
        <v>0</v>
      </c>
      <c r="J13" s="45">
        <v>0</v>
      </c>
      <c r="K13" s="45">
        <v>0</v>
      </c>
      <c r="L13" s="45">
        <v>-18358</v>
      </c>
      <c r="M13" s="45">
        <v>13725</v>
      </c>
      <c r="N13" s="45">
        <v>25947</v>
      </c>
      <c r="O13" s="45">
        <v>0</v>
      </c>
      <c r="P13" s="45">
        <v>0</v>
      </c>
      <c r="Q13" s="46">
        <v>345363</v>
      </c>
    </row>
    <row r="14" spans="2:17" ht="26.25" customHeight="1" x14ac:dyDescent="0.3">
      <c r="B14" s="19" t="s">
        <v>57</v>
      </c>
      <c r="C14" s="45">
        <v>1134</v>
      </c>
      <c r="D14" s="45">
        <v>25810</v>
      </c>
      <c r="E14" s="45">
        <v>1963</v>
      </c>
      <c r="F14" s="45">
        <v>0</v>
      </c>
      <c r="G14" s="45">
        <v>900</v>
      </c>
      <c r="H14" s="45">
        <v>600</v>
      </c>
      <c r="I14" s="45">
        <v>0</v>
      </c>
      <c r="J14" s="45">
        <v>0</v>
      </c>
      <c r="K14" s="45">
        <v>0</v>
      </c>
      <c r="L14" s="45">
        <v>-11932</v>
      </c>
      <c r="M14" s="45">
        <v>9075</v>
      </c>
      <c r="N14" s="45">
        <v>1627</v>
      </c>
      <c r="O14" s="45">
        <v>0</v>
      </c>
      <c r="P14" s="45">
        <v>0</v>
      </c>
      <c r="Q14" s="46">
        <v>6981</v>
      </c>
    </row>
    <row r="15" spans="2:17" ht="26.25" customHeight="1" x14ac:dyDescent="0.3">
      <c r="B15" s="19" t="s">
        <v>58</v>
      </c>
      <c r="C15" s="45">
        <v>138095</v>
      </c>
      <c r="D15" s="45">
        <v>49828</v>
      </c>
      <c r="E15" s="45">
        <v>32481</v>
      </c>
      <c r="F15" s="45">
        <v>0</v>
      </c>
      <c r="G15" s="45">
        <v>15171</v>
      </c>
      <c r="H15" s="45">
        <v>15306</v>
      </c>
      <c r="I15" s="45">
        <v>17567</v>
      </c>
      <c r="J15" s="45">
        <v>0</v>
      </c>
      <c r="K15" s="45">
        <v>0</v>
      </c>
      <c r="L15" s="45">
        <v>-78</v>
      </c>
      <c r="M15" s="45">
        <v>926</v>
      </c>
      <c r="N15" s="45">
        <v>11748</v>
      </c>
      <c r="O15" s="45">
        <v>0</v>
      </c>
      <c r="P15" s="45">
        <v>0</v>
      </c>
      <c r="Q15" s="46">
        <v>148603</v>
      </c>
    </row>
    <row r="16" spans="2:17" ht="26.25" customHeight="1" x14ac:dyDescent="0.3">
      <c r="B16" s="19" t="s">
        <v>59</v>
      </c>
      <c r="C16" s="45">
        <v>240150</v>
      </c>
      <c r="D16" s="45">
        <v>494385</v>
      </c>
      <c r="E16" s="45">
        <v>380752</v>
      </c>
      <c r="F16" s="45">
        <v>0</v>
      </c>
      <c r="G16" s="45">
        <v>245477</v>
      </c>
      <c r="H16" s="45">
        <v>0</v>
      </c>
      <c r="I16" s="45">
        <v>0</v>
      </c>
      <c r="J16" s="45">
        <v>0</v>
      </c>
      <c r="K16" s="45">
        <v>0</v>
      </c>
      <c r="L16" s="45">
        <v>21580</v>
      </c>
      <c r="M16" s="45">
        <v>102165</v>
      </c>
      <c r="N16" s="45">
        <v>33512</v>
      </c>
      <c r="O16" s="45">
        <v>0</v>
      </c>
      <c r="P16" s="45">
        <v>12034</v>
      </c>
      <c r="Q16" s="46">
        <v>518635</v>
      </c>
    </row>
    <row r="17" spans="2:17" ht="26.25" customHeight="1" x14ac:dyDescent="0.3">
      <c r="B17" s="19" t="s">
        <v>60</v>
      </c>
      <c r="C17" s="45">
        <v>214173</v>
      </c>
      <c r="D17" s="45">
        <v>1397376</v>
      </c>
      <c r="E17" s="45">
        <v>873942</v>
      </c>
      <c r="F17" s="45">
        <v>0</v>
      </c>
      <c r="G17" s="45">
        <v>541854</v>
      </c>
      <c r="H17" s="45">
        <v>636518</v>
      </c>
      <c r="I17" s="45">
        <v>0</v>
      </c>
      <c r="J17" s="45">
        <v>0</v>
      </c>
      <c r="K17" s="45">
        <v>0</v>
      </c>
      <c r="L17" s="45">
        <v>23424</v>
      </c>
      <c r="M17" s="45">
        <v>217007</v>
      </c>
      <c r="N17" s="45">
        <v>67887</v>
      </c>
      <c r="O17" s="45">
        <v>899</v>
      </c>
      <c r="P17" s="45">
        <v>0</v>
      </c>
      <c r="Q17" s="46">
        <v>278155</v>
      </c>
    </row>
    <row r="18" spans="2:17" ht="26.25" customHeight="1" x14ac:dyDescent="0.3">
      <c r="B18" s="19" t="s">
        <v>61</v>
      </c>
      <c r="C18" s="45">
        <v>86607</v>
      </c>
      <c r="D18" s="45">
        <v>59982</v>
      </c>
      <c r="E18" s="45">
        <v>45743</v>
      </c>
      <c r="F18" s="45">
        <v>0</v>
      </c>
      <c r="G18" s="45">
        <v>24539</v>
      </c>
      <c r="H18" s="45">
        <v>24989</v>
      </c>
      <c r="I18" s="45">
        <v>0</v>
      </c>
      <c r="J18" s="45">
        <v>0</v>
      </c>
      <c r="K18" s="45">
        <v>0</v>
      </c>
      <c r="L18" s="45">
        <v>12056</v>
      </c>
      <c r="M18" s="45">
        <v>1977</v>
      </c>
      <c r="N18" s="45">
        <v>12461</v>
      </c>
      <c r="O18" s="45">
        <v>0</v>
      </c>
      <c r="P18" s="45">
        <v>30000</v>
      </c>
      <c r="Q18" s="46">
        <v>75789</v>
      </c>
    </row>
    <row r="19" spans="2:17" ht="26.25" customHeight="1" x14ac:dyDescent="0.3">
      <c r="B19" s="19" t="s">
        <v>185</v>
      </c>
      <c r="C19" s="45">
        <v>3540</v>
      </c>
      <c r="D19" s="45">
        <v>32622</v>
      </c>
      <c r="E19" s="45">
        <v>15686</v>
      </c>
      <c r="F19" s="45">
        <v>2171</v>
      </c>
      <c r="G19" s="45">
        <v>1438</v>
      </c>
      <c r="H19" s="45">
        <v>3138</v>
      </c>
      <c r="I19" s="45">
        <v>0</v>
      </c>
      <c r="J19" s="45">
        <v>0</v>
      </c>
      <c r="K19" s="45">
        <v>0</v>
      </c>
      <c r="L19" s="45">
        <v>-2061</v>
      </c>
      <c r="M19" s="45">
        <v>16054</v>
      </c>
      <c r="N19" s="45">
        <v>5712</v>
      </c>
      <c r="O19" s="45">
        <v>0</v>
      </c>
      <c r="P19" s="45">
        <v>0</v>
      </c>
      <c r="Q19" s="46">
        <v>9977</v>
      </c>
    </row>
    <row r="20" spans="2:17" ht="26.25" customHeight="1" x14ac:dyDescent="0.3">
      <c r="B20" s="19" t="s">
        <v>190</v>
      </c>
      <c r="C20" s="45">
        <v>405446</v>
      </c>
      <c r="D20" s="45">
        <v>404317</v>
      </c>
      <c r="E20" s="45">
        <v>225559</v>
      </c>
      <c r="F20" s="45">
        <v>0</v>
      </c>
      <c r="G20" s="45">
        <v>227009</v>
      </c>
      <c r="H20" s="45">
        <v>226433</v>
      </c>
      <c r="I20" s="45">
        <v>0</v>
      </c>
      <c r="J20" s="45">
        <v>0</v>
      </c>
      <c r="K20" s="45">
        <v>0</v>
      </c>
      <c r="L20" s="45">
        <v>-113</v>
      </c>
      <c r="M20" s="45">
        <v>131588</v>
      </c>
      <c r="N20" s="45">
        <v>77229</v>
      </c>
      <c r="O20" s="45">
        <v>0</v>
      </c>
      <c r="P20" s="45">
        <v>0</v>
      </c>
      <c r="Q20" s="46">
        <v>350326</v>
      </c>
    </row>
    <row r="21" spans="2:17" ht="26.25" customHeight="1" x14ac:dyDescent="0.3">
      <c r="B21" s="19" t="s">
        <v>36</v>
      </c>
      <c r="C21" s="45">
        <v>-81692</v>
      </c>
      <c r="D21" s="45">
        <v>84110</v>
      </c>
      <c r="E21" s="45">
        <v>51305</v>
      </c>
      <c r="F21" s="45">
        <v>0</v>
      </c>
      <c r="G21" s="45">
        <v>17796</v>
      </c>
      <c r="H21" s="45">
        <v>24126</v>
      </c>
      <c r="I21" s="45">
        <v>0</v>
      </c>
      <c r="J21" s="45">
        <v>0</v>
      </c>
      <c r="K21" s="45">
        <v>0</v>
      </c>
      <c r="L21" s="45">
        <v>10072</v>
      </c>
      <c r="M21" s="45">
        <v>46461</v>
      </c>
      <c r="N21" s="45">
        <v>1763</v>
      </c>
      <c r="O21" s="45">
        <v>0</v>
      </c>
      <c r="P21" s="45">
        <v>0</v>
      </c>
      <c r="Q21" s="46">
        <v>-109283</v>
      </c>
    </row>
    <row r="22" spans="2:17" ht="26.25" customHeight="1" x14ac:dyDescent="0.3">
      <c r="B22" s="19" t="s">
        <v>62</v>
      </c>
      <c r="C22" s="45">
        <v>229342</v>
      </c>
      <c r="D22" s="45">
        <v>331791</v>
      </c>
      <c r="E22" s="45">
        <v>264132</v>
      </c>
      <c r="F22" s="45">
        <v>0</v>
      </c>
      <c r="G22" s="45">
        <v>67549</v>
      </c>
      <c r="H22" s="45">
        <v>108874</v>
      </c>
      <c r="I22" s="45">
        <v>0</v>
      </c>
      <c r="J22" s="45">
        <v>0</v>
      </c>
      <c r="K22" s="45">
        <v>0</v>
      </c>
      <c r="L22" s="45">
        <v>28426</v>
      </c>
      <c r="M22" s="45">
        <v>71469</v>
      </c>
      <c r="N22" s="45">
        <v>39958</v>
      </c>
      <c r="O22" s="45">
        <v>0</v>
      </c>
      <c r="P22" s="45">
        <v>-25151</v>
      </c>
      <c r="Q22" s="46">
        <v>349814</v>
      </c>
    </row>
    <row r="23" spans="2:17" ht="26.25" customHeight="1" x14ac:dyDescent="0.3">
      <c r="B23" s="19" t="s">
        <v>63</v>
      </c>
      <c r="C23" s="45">
        <v>74001</v>
      </c>
      <c r="D23" s="45">
        <v>277020</v>
      </c>
      <c r="E23" s="45">
        <v>140642</v>
      </c>
      <c r="F23" s="45">
        <v>0</v>
      </c>
      <c r="G23" s="45">
        <v>120974</v>
      </c>
      <c r="H23" s="45">
        <v>93046</v>
      </c>
      <c r="I23" s="45">
        <v>0</v>
      </c>
      <c r="J23" s="45">
        <v>0</v>
      </c>
      <c r="K23" s="45">
        <v>0</v>
      </c>
      <c r="L23" s="45">
        <v>23410</v>
      </c>
      <c r="M23" s="45">
        <v>123549</v>
      </c>
      <c r="N23" s="45">
        <v>64370</v>
      </c>
      <c r="O23" s="45">
        <v>587</v>
      </c>
      <c r="P23" s="45">
        <v>30785</v>
      </c>
      <c r="Q23" s="46">
        <v>7636</v>
      </c>
    </row>
    <row r="24" spans="2:17" ht="26.25" customHeight="1" x14ac:dyDescent="0.3">
      <c r="B24" s="19" t="s">
        <v>64</v>
      </c>
      <c r="C24" s="45">
        <v>0</v>
      </c>
      <c r="D24" s="45">
        <v>4003116</v>
      </c>
      <c r="E24" s="45">
        <v>2633816</v>
      </c>
      <c r="F24" s="45">
        <v>0</v>
      </c>
      <c r="G24" s="45">
        <v>2957725</v>
      </c>
      <c r="H24" s="45">
        <v>2878311</v>
      </c>
      <c r="I24" s="45">
        <v>0</v>
      </c>
      <c r="J24" s="45">
        <v>0</v>
      </c>
      <c r="K24" s="45">
        <v>0</v>
      </c>
      <c r="L24" s="45">
        <v>66018</v>
      </c>
      <c r="M24" s="45">
        <v>117557</v>
      </c>
      <c r="N24" s="45">
        <v>79893</v>
      </c>
      <c r="O24" s="45">
        <v>0</v>
      </c>
      <c r="P24" s="45">
        <v>0</v>
      </c>
      <c r="Q24" s="46">
        <v>-348176</v>
      </c>
    </row>
    <row r="25" spans="2:17" ht="26.25" customHeight="1" x14ac:dyDescent="0.3">
      <c r="B25" s="19" t="s">
        <v>188</v>
      </c>
      <c r="C25" s="45">
        <v>-10771</v>
      </c>
      <c r="D25" s="45">
        <v>5648</v>
      </c>
      <c r="E25" s="45">
        <v>1910</v>
      </c>
      <c r="F25" s="45">
        <v>0</v>
      </c>
      <c r="G25" s="45">
        <v>580</v>
      </c>
      <c r="H25" s="45">
        <v>0</v>
      </c>
      <c r="I25" s="45">
        <v>0</v>
      </c>
      <c r="J25" s="45">
        <v>0</v>
      </c>
      <c r="K25" s="45">
        <v>0</v>
      </c>
      <c r="L25" s="45">
        <v>93</v>
      </c>
      <c r="M25" s="45">
        <v>11290</v>
      </c>
      <c r="N25" s="45">
        <v>1237</v>
      </c>
      <c r="O25" s="45">
        <v>13</v>
      </c>
      <c r="P25" s="45">
        <v>0</v>
      </c>
      <c r="Q25" s="46">
        <v>-19020</v>
      </c>
    </row>
    <row r="26" spans="2:17" ht="26.25" customHeight="1" x14ac:dyDescent="0.3">
      <c r="B26" s="19" t="s">
        <v>189</v>
      </c>
      <c r="C26" s="45">
        <v>83872</v>
      </c>
      <c r="D26" s="45">
        <v>61846</v>
      </c>
      <c r="E26" s="45">
        <v>7807</v>
      </c>
      <c r="F26" s="45">
        <v>0</v>
      </c>
      <c r="G26" s="45">
        <v>10744</v>
      </c>
      <c r="H26" s="45">
        <v>11007</v>
      </c>
      <c r="I26" s="45">
        <v>0</v>
      </c>
      <c r="J26" s="45">
        <v>0</v>
      </c>
      <c r="K26" s="45">
        <v>0</v>
      </c>
      <c r="L26" s="45">
        <v>-2659</v>
      </c>
      <c r="M26" s="45">
        <v>9427</v>
      </c>
      <c r="N26" s="45">
        <v>34840</v>
      </c>
      <c r="O26" s="45">
        <v>0</v>
      </c>
      <c r="P26" s="45">
        <v>0</v>
      </c>
      <c r="Q26" s="46">
        <v>108744</v>
      </c>
    </row>
    <row r="27" spans="2:17" ht="26.25" customHeight="1" x14ac:dyDescent="0.3">
      <c r="B27" s="19" t="s">
        <v>214</v>
      </c>
      <c r="C27" s="45">
        <v>1110442</v>
      </c>
      <c r="D27" s="45">
        <v>332687</v>
      </c>
      <c r="E27" s="45">
        <v>193146</v>
      </c>
      <c r="F27" s="45">
        <v>0</v>
      </c>
      <c r="G27" s="45">
        <v>228497</v>
      </c>
      <c r="H27" s="45">
        <v>182139</v>
      </c>
      <c r="I27" s="45">
        <v>0</v>
      </c>
      <c r="J27" s="45">
        <v>0</v>
      </c>
      <c r="K27" s="45">
        <v>0</v>
      </c>
      <c r="L27" s="45">
        <v>54707</v>
      </c>
      <c r="M27" s="45">
        <v>25010</v>
      </c>
      <c r="N27" s="45">
        <v>54675</v>
      </c>
      <c r="O27" s="45">
        <v>0</v>
      </c>
      <c r="P27" s="45">
        <v>0</v>
      </c>
      <c r="Q27" s="46">
        <v>1096407</v>
      </c>
    </row>
    <row r="28" spans="2:17" ht="26.25" customHeight="1" x14ac:dyDescent="0.3">
      <c r="B28" s="19" t="s">
        <v>40</v>
      </c>
      <c r="C28" s="45">
        <v>0</v>
      </c>
      <c r="D28" s="45">
        <v>38231</v>
      </c>
      <c r="E28" s="45">
        <v>29927</v>
      </c>
      <c r="F28" s="45">
        <v>0</v>
      </c>
      <c r="G28" s="45">
        <v>0</v>
      </c>
      <c r="H28" s="45">
        <v>0</v>
      </c>
      <c r="I28" s="45">
        <v>0</v>
      </c>
      <c r="J28" s="45">
        <v>0</v>
      </c>
      <c r="K28" s="45">
        <v>0</v>
      </c>
      <c r="L28" s="45">
        <v>951</v>
      </c>
      <c r="M28" s="45">
        <v>189</v>
      </c>
      <c r="N28" s="45">
        <v>11785</v>
      </c>
      <c r="O28" s="45">
        <v>0</v>
      </c>
      <c r="P28" s="45">
        <v>0</v>
      </c>
      <c r="Q28" s="46">
        <v>40572</v>
      </c>
    </row>
    <row r="29" spans="2:17" ht="26.25" customHeight="1" x14ac:dyDescent="0.3">
      <c r="B29" s="19" t="s">
        <v>65</v>
      </c>
      <c r="C29" s="45">
        <v>203563</v>
      </c>
      <c r="D29" s="45">
        <v>186926</v>
      </c>
      <c r="E29" s="45">
        <v>85192</v>
      </c>
      <c r="F29" s="45">
        <v>0</v>
      </c>
      <c r="G29" s="45">
        <v>58391</v>
      </c>
      <c r="H29" s="45">
        <v>35052</v>
      </c>
      <c r="I29" s="45">
        <v>0</v>
      </c>
      <c r="J29" s="45">
        <v>0</v>
      </c>
      <c r="K29" s="45">
        <v>0</v>
      </c>
      <c r="L29" s="45">
        <v>-13754</v>
      </c>
      <c r="M29" s="45">
        <v>21950</v>
      </c>
      <c r="N29" s="45">
        <v>30683</v>
      </c>
      <c r="O29" s="45">
        <v>0</v>
      </c>
      <c r="P29" s="45">
        <v>0</v>
      </c>
      <c r="Q29" s="46">
        <v>276191</v>
      </c>
    </row>
    <row r="30" spans="2:17" ht="26.25" customHeight="1" x14ac:dyDescent="0.3">
      <c r="B30" s="19" t="s">
        <v>66</v>
      </c>
      <c r="C30" s="45">
        <v>30341</v>
      </c>
      <c r="D30" s="45">
        <v>25605</v>
      </c>
      <c r="E30" s="45">
        <v>12546</v>
      </c>
      <c r="F30" s="45">
        <v>0</v>
      </c>
      <c r="G30" s="45">
        <v>4191</v>
      </c>
      <c r="H30" s="45">
        <v>5561</v>
      </c>
      <c r="I30" s="45">
        <v>0</v>
      </c>
      <c r="J30" s="45">
        <v>0</v>
      </c>
      <c r="K30" s="45">
        <v>0</v>
      </c>
      <c r="L30" s="45">
        <v>-890</v>
      </c>
      <c r="M30" s="45">
        <v>23702</v>
      </c>
      <c r="N30" s="45">
        <v>15640</v>
      </c>
      <c r="O30" s="45">
        <v>0</v>
      </c>
      <c r="P30" s="45">
        <v>0</v>
      </c>
      <c r="Q30" s="46">
        <v>30155</v>
      </c>
    </row>
    <row r="31" spans="2:17" ht="26.25" customHeight="1" x14ac:dyDescent="0.3">
      <c r="B31" s="19" t="s">
        <v>67</v>
      </c>
      <c r="C31" s="45">
        <v>2110282</v>
      </c>
      <c r="D31" s="45">
        <v>874145</v>
      </c>
      <c r="E31" s="45">
        <v>542374</v>
      </c>
      <c r="F31" s="45">
        <v>0</v>
      </c>
      <c r="G31" s="45">
        <v>414316</v>
      </c>
      <c r="H31" s="45">
        <v>533507</v>
      </c>
      <c r="I31" s="45">
        <v>0</v>
      </c>
      <c r="J31" s="45">
        <v>0</v>
      </c>
      <c r="K31" s="45">
        <v>0</v>
      </c>
      <c r="L31" s="45">
        <v>9548</v>
      </c>
      <c r="M31" s="45">
        <v>175649</v>
      </c>
      <c r="N31" s="45">
        <v>0</v>
      </c>
      <c r="O31" s="45">
        <v>0</v>
      </c>
      <c r="P31" s="45">
        <v>0</v>
      </c>
      <c r="Q31" s="46">
        <v>1933953</v>
      </c>
    </row>
    <row r="32" spans="2:17" ht="26.25" customHeight="1" x14ac:dyDescent="0.25">
      <c r="B32" s="97" t="s">
        <v>47</v>
      </c>
      <c r="C32" s="102">
        <f>SUM(C6:C31)</f>
        <v>7560507</v>
      </c>
      <c r="D32" s="102">
        <f t="shared" ref="D32:Q32" si="0">SUM(D6:D31)</f>
        <v>10575753</v>
      </c>
      <c r="E32" s="102">
        <f t="shared" si="0"/>
        <v>6559875</v>
      </c>
      <c r="F32" s="102">
        <f t="shared" si="0"/>
        <v>2171</v>
      </c>
      <c r="G32" s="102">
        <f t="shared" si="0"/>
        <v>5641553</v>
      </c>
      <c r="H32" s="102">
        <f t="shared" si="0"/>
        <v>5428004</v>
      </c>
      <c r="I32" s="102">
        <f t="shared" si="0"/>
        <v>17567</v>
      </c>
      <c r="J32" s="102">
        <f t="shared" si="0"/>
        <v>0</v>
      </c>
      <c r="K32" s="102">
        <f t="shared" si="0"/>
        <v>0</v>
      </c>
      <c r="L32" s="102">
        <f t="shared" si="0"/>
        <v>315395</v>
      </c>
      <c r="M32" s="102">
        <f t="shared" si="0"/>
        <v>1536937</v>
      </c>
      <c r="N32" s="102">
        <f t="shared" si="0"/>
        <v>753333</v>
      </c>
      <c r="O32" s="102">
        <f t="shared" si="0"/>
        <v>-7538</v>
      </c>
      <c r="P32" s="102">
        <f t="shared" si="0"/>
        <v>47668</v>
      </c>
      <c r="Q32" s="102">
        <f t="shared" si="0"/>
        <v>7537858</v>
      </c>
    </row>
    <row r="33" spans="2:17" ht="26.25" customHeight="1" x14ac:dyDescent="0.25">
      <c r="B33" s="266" t="s">
        <v>48</v>
      </c>
      <c r="C33" s="267"/>
      <c r="D33" s="267"/>
      <c r="E33" s="267"/>
      <c r="F33" s="267"/>
      <c r="G33" s="267"/>
      <c r="H33" s="267"/>
      <c r="I33" s="267"/>
      <c r="J33" s="267"/>
      <c r="K33" s="267"/>
      <c r="L33" s="267"/>
      <c r="M33" s="267"/>
      <c r="N33" s="267"/>
      <c r="O33" s="267"/>
      <c r="P33" s="267"/>
      <c r="Q33" s="268"/>
    </row>
    <row r="34" spans="2:17" ht="26.25" customHeight="1" x14ac:dyDescent="0.3">
      <c r="B34" s="19" t="s">
        <v>49</v>
      </c>
      <c r="C34" s="45">
        <v>64643</v>
      </c>
      <c r="D34" s="45">
        <v>109895</v>
      </c>
      <c r="E34" s="45">
        <v>93411</v>
      </c>
      <c r="F34" s="45">
        <v>0</v>
      </c>
      <c r="G34" s="45">
        <v>28799</v>
      </c>
      <c r="H34" s="45">
        <v>21021</v>
      </c>
      <c r="I34" s="45">
        <v>0</v>
      </c>
      <c r="J34" s="45">
        <v>0</v>
      </c>
      <c r="K34" s="45">
        <v>0</v>
      </c>
      <c r="L34" s="45">
        <v>17059</v>
      </c>
      <c r="M34" s="45">
        <v>13997</v>
      </c>
      <c r="N34" s="45">
        <v>47669</v>
      </c>
      <c r="O34" s="45">
        <v>1300</v>
      </c>
      <c r="P34" s="45">
        <v>0</v>
      </c>
      <c r="Q34" s="46">
        <v>152347</v>
      </c>
    </row>
    <row r="35" spans="2:17" ht="26.25" customHeight="1" x14ac:dyDescent="0.3">
      <c r="B35" s="19" t="s">
        <v>82</v>
      </c>
      <c r="C35" s="45">
        <v>0</v>
      </c>
      <c r="D35" s="45">
        <v>775835</v>
      </c>
      <c r="E35" s="45">
        <v>603022</v>
      </c>
      <c r="F35" s="45">
        <v>0</v>
      </c>
      <c r="G35" s="45">
        <v>368145</v>
      </c>
      <c r="H35" s="45">
        <v>335468</v>
      </c>
      <c r="I35" s="45">
        <v>0</v>
      </c>
      <c r="J35" s="45">
        <v>0</v>
      </c>
      <c r="K35" s="45">
        <v>0</v>
      </c>
      <c r="L35" s="45">
        <v>161896</v>
      </c>
      <c r="M35" s="45">
        <v>69451</v>
      </c>
      <c r="N35" s="45">
        <v>0</v>
      </c>
      <c r="O35" s="45">
        <v>0</v>
      </c>
      <c r="P35" s="45">
        <v>0</v>
      </c>
      <c r="Q35" s="46">
        <v>36208</v>
      </c>
    </row>
    <row r="36" spans="2:17" ht="26.25" customHeight="1" x14ac:dyDescent="0.3">
      <c r="B36" s="19" t="s">
        <v>50</v>
      </c>
      <c r="C36" s="45">
        <v>5344502</v>
      </c>
      <c r="D36" s="45">
        <v>1359084</v>
      </c>
      <c r="E36" s="45">
        <v>1245387</v>
      </c>
      <c r="F36" s="45">
        <v>0</v>
      </c>
      <c r="G36" s="45">
        <v>571789</v>
      </c>
      <c r="H36" s="45">
        <v>691302</v>
      </c>
      <c r="I36" s="45">
        <v>0</v>
      </c>
      <c r="J36" s="45">
        <v>0</v>
      </c>
      <c r="K36" s="45">
        <v>0</v>
      </c>
      <c r="L36" s="45">
        <v>378460</v>
      </c>
      <c r="M36" s="45">
        <v>183974</v>
      </c>
      <c r="N36" s="45">
        <v>448182</v>
      </c>
      <c r="O36" s="45">
        <v>0</v>
      </c>
      <c r="P36" s="45">
        <v>0</v>
      </c>
      <c r="Q36" s="46">
        <v>5784337</v>
      </c>
    </row>
    <row r="37" spans="2:17" ht="26.25" customHeight="1" x14ac:dyDescent="0.25">
      <c r="B37" s="97" t="s">
        <v>47</v>
      </c>
      <c r="C37" s="102">
        <f>SUM(C34:C36)</f>
        <v>5409145</v>
      </c>
      <c r="D37" s="102">
        <f t="shared" ref="D37:Q37" si="1">SUM(D34:D36)</f>
        <v>2244814</v>
      </c>
      <c r="E37" s="102">
        <f t="shared" si="1"/>
        <v>1941820</v>
      </c>
      <c r="F37" s="102">
        <f t="shared" si="1"/>
        <v>0</v>
      </c>
      <c r="G37" s="102">
        <f t="shared" si="1"/>
        <v>968733</v>
      </c>
      <c r="H37" s="102">
        <f t="shared" si="1"/>
        <v>1047791</v>
      </c>
      <c r="I37" s="102">
        <f t="shared" si="1"/>
        <v>0</v>
      </c>
      <c r="J37" s="102">
        <f t="shared" si="1"/>
        <v>0</v>
      </c>
      <c r="K37" s="102">
        <f t="shared" si="1"/>
        <v>0</v>
      </c>
      <c r="L37" s="102">
        <f t="shared" si="1"/>
        <v>557415</v>
      </c>
      <c r="M37" s="102">
        <f t="shared" si="1"/>
        <v>267422</v>
      </c>
      <c r="N37" s="102">
        <f t="shared" si="1"/>
        <v>495851</v>
      </c>
      <c r="O37" s="102">
        <f t="shared" si="1"/>
        <v>1300</v>
      </c>
      <c r="P37" s="102">
        <f t="shared" si="1"/>
        <v>0</v>
      </c>
      <c r="Q37" s="102">
        <f t="shared" si="1"/>
        <v>5972892</v>
      </c>
    </row>
    <row r="38" spans="2:17" x14ac:dyDescent="0.25">
      <c r="B38" s="275" t="s">
        <v>52</v>
      </c>
      <c r="C38" s="275"/>
      <c r="D38" s="275"/>
      <c r="E38" s="275"/>
      <c r="F38" s="275"/>
      <c r="G38" s="275"/>
      <c r="H38" s="275"/>
      <c r="I38" s="275"/>
      <c r="J38" s="275"/>
      <c r="K38" s="275"/>
      <c r="L38" s="275"/>
      <c r="M38" s="275"/>
      <c r="N38" s="275"/>
      <c r="O38" s="275"/>
      <c r="P38" s="275"/>
      <c r="Q38" s="275"/>
    </row>
  </sheetData>
  <sheetProtection password="E931" sheet="1" objects="1" scenarios="1"/>
  <mergeCells count="4">
    <mergeCell ref="B3:Q3"/>
    <mergeCell ref="B33:Q33"/>
    <mergeCell ref="B38:Q38"/>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Q38"/>
  <sheetViews>
    <sheetView showGridLines="0" topLeftCell="D1" zoomScale="80" zoomScaleNormal="80" workbookViewId="0">
      <selection activeCell="M24" sqref="M24"/>
    </sheetView>
  </sheetViews>
  <sheetFormatPr defaultColWidth="15.7109375" defaultRowHeight="15" x14ac:dyDescent="0.25"/>
  <cols>
    <col min="1" max="1" width="15.7109375" style="11"/>
    <col min="2" max="2" width="41.85546875" style="11" customWidth="1"/>
    <col min="3" max="16" width="21" style="11" customWidth="1"/>
    <col min="17" max="17" width="21" style="24" customWidth="1"/>
    <col min="18" max="16384" width="15.7109375" style="11"/>
  </cols>
  <sheetData>
    <row r="2" spans="2:17" ht="8.25" customHeight="1" x14ac:dyDescent="0.25"/>
    <row r="3" spans="2:17" ht="24.75" customHeight="1" x14ac:dyDescent="0.25">
      <c r="B3" s="273" t="s">
        <v>245</v>
      </c>
      <c r="C3" s="273"/>
      <c r="D3" s="273"/>
      <c r="E3" s="273"/>
      <c r="F3" s="273"/>
      <c r="G3" s="273"/>
      <c r="H3" s="273"/>
      <c r="I3" s="273"/>
      <c r="J3" s="273"/>
      <c r="K3" s="273"/>
      <c r="L3" s="273"/>
      <c r="M3" s="273"/>
      <c r="N3" s="273"/>
      <c r="O3" s="273"/>
      <c r="P3" s="273"/>
      <c r="Q3" s="273"/>
    </row>
    <row r="4" spans="2:17" s="37" customFormat="1" ht="26.25" x14ac:dyDescent="0.25">
      <c r="B4" s="110" t="s">
        <v>0</v>
      </c>
      <c r="C4" s="105" t="s">
        <v>69</v>
      </c>
      <c r="D4" s="105" t="s">
        <v>70</v>
      </c>
      <c r="E4" s="105" t="s">
        <v>71</v>
      </c>
      <c r="F4" s="105" t="s">
        <v>72</v>
      </c>
      <c r="G4" s="105" t="s">
        <v>73</v>
      </c>
      <c r="H4" s="105" t="s">
        <v>90</v>
      </c>
      <c r="I4" s="111" t="s">
        <v>74</v>
      </c>
      <c r="J4" s="105" t="s">
        <v>75</v>
      </c>
      <c r="K4" s="196" t="s">
        <v>76</v>
      </c>
      <c r="L4" s="196" t="s">
        <v>77</v>
      </c>
      <c r="M4" s="196" t="s">
        <v>78</v>
      </c>
      <c r="N4" s="196" t="s">
        <v>2</v>
      </c>
      <c r="O4" s="196" t="s">
        <v>79</v>
      </c>
      <c r="P4" s="196" t="s">
        <v>80</v>
      </c>
      <c r="Q4" s="196" t="s">
        <v>81</v>
      </c>
    </row>
    <row r="5" spans="2:17" ht="27" customHeight="1" x14ac:dyDescent="0.25">
      <c r="B5" s="266" t="s">
        <v>16</v>
      </c>
      <c r="C5" s="267"/>
      <c r="D5" s="267"/>
      <c r="E5" s="267"/>
      <c r="F5" s="267"/>
      <c r="G5" s="267"/>
      <c r="H5" s="267"/>
      <c r="I5" s="267"/>
      <c r="J5" s="267"/>
      <c r="K5" s="267"/>
      <c r="L5" s="267"/>
      <c r="M5" s="267"/>
      <c r="N5" s="267"/>
      <c r="O5" s="267"/>
      <c r="P5" s="267"/>
      <c r="Q5" s="268"/>
    </row>
    <row r="6" spans="2:17" ht="27" customHeight="1" x14ac:dyDescent="0.3">
      <c r="B6" s="19" t="s">
        <v>53</v>
      </c>
      <c r="C6" s="45">
        <v>0</v>
      </c>
      <c r="D6" s="45">
        <v>74651</v>
      </c>
      <c r="E6" s="45">
        <v>39970</v>
      </c>
      <c r="F6" s="45">
        <v>0</v>
      </c>
      <c r="G6" s="45">
        <v>22020</v>
      </c>
      <c r="H6" s="45">
        <v>22020</v>
      </c>
      <c r="I6" s="45">
        <v>0</v>
      </c>
      <c r="J6" s="45">
        <v>0</v>
      </c>
      <c r="K6" s="45">
        <v>0</v>
      </c>
      <c r="L6" s="45">
        <v>1864</v>
      </c>
      <c r="M6" s="45">
        <v>6097</v>
      </c>
      <c r="N6" s="45">
        <v>15883</v>
      </c>
      <c r="O6" s="45">
        <v>374</v>
      </c>
      <c r="P6" s="45">
        <v>0</v>
      </c>
      <c r="Q6" s="46">
        <v>25499</v>
      </c>
    </row>
    <row r="7" spans="2:17" ht="27" customHeight="1" x14ac:dyDescent="0.3">
      <c r="B7" s="19" t="s">
        <v>200</v>
      </c>
      <c r="C7" s="45">
        <v>0</v>
      </c>
      <c r="D7" s="45">
        <v>1045413</v>
      </c>
      <c r="E7" s="45">
        <v>651230</v>
      </c>
      <c r="F7" s="45">
        <v>0</v>
      </c>
      <c r="G7" s="45">
        <v>129266</v>
      </c>
      <c r="H7" s="45">
        <v>129266</v>
      </c>
      <c r="I7" s="45">
        <v>0</v>
      </c>
      <c r="J7" s="45">
        <v>0</v>
      </c>
      <c r="K7" s="45">
        <v>0</v>
      </c>
      <c r="L7" s="45">
        <v>260196</v>
      </c>
      <c r="M7" s="45">
        <v>56102</v>
      </c>
      <c r="N7" s="45">
        <v>3553</v>
      </c>
      <c r="O7" s="45">
        <v>0</v>
      </c>
      <c r="P7" s="45">
        <v>0</v>
      </c>
      <c r="Q7" s="46">
        <v>209219</v>
      </c>
    </row>
    <row r="8" spans="2:17" ht="27" customHeight="1" x14ac:dyDescent="0.3">
      <c r="B8" s="19" t="s">
        <v>213</v>
      </c>
      <c r="C8" s="45">
        <v>0</v>
      </c>
      <c r="D8" s="45">
        <v>1067492</v>
      </c>
      <c r="E8" s="45">
        <v>1060534</v>
      </c>
      <c r="F8" s="45">
        <v>0</v>
      </c>
      <c r="G8" s="45">
        <v>561251</v>
      </c>
      <c r="H8" s="45">
        <v>561251</v>
      </c>
      <c r="I8" s="45">
        <v>0</v>
      </c>
      <c r="J8" s="45">
        <v>0</v>
      </c>
      <c r="K8" s="45">
        <v>0</v>
      </c>
      <c r="L8" s="45">
        <v>97116</v>
      </c>
      <c r="M8" s="45">
        <v>330922</v>
      </c>
      <c r="N8" s="45">
        <v>8016</v>
      </c>
      <c r="O8" s="45">
        <v>-1922</v>
      </c>
      <c r="P8" s="45">
        <v>0</v>
      </c>
      <c r="Q8" s="46">
        <v>81183</v>
      </c>
    </row>
    <row r="9" spans="2:17" ht="27" customHeight="1" x14ac:dyDescent="0.3">
      <c r="B9" s="19" t="s">
        <v>21</v>
      </c>
      <c r="C9" s="45">
        <v>0</v>
      </c>
      <c r="D9" s="45">
        <v>15762</v>
      </c>
      <c r="E9" s="45">
        <v>3321</v>
      </c>
      <c r="F9" s="45">
        <v>0</v>
      </c>
      <c r="G9" s="45">
        <v>0</v>
      </c>
      <c r="H9" s="45">
        <v>0</v>
      </c>
      <c r="I9" s="45">
        <v>0</v>
      </c>
      <c r="J9" s="45">
        <v>0</v>
      </c>
      <c r="K9" s="45">
        <v>0</v>
      </c>
      <c r="L9" s="45">
        <v>-1146</v>
      </c>
      <c r="M9" s="45">
        <v>3603</v>
      </c>
      <c r="N9" s="45">
        <v>2151</v>
      </c>
      <c r="O9" s="45">
        <v>0</v>
      </c>
      <c r="P9" s="45">
        <v>0</v>
      </c>
      <c r="Q9" s="46">
        <v>3015</v>
      </c>
    </row>
    <row r="10" spans="2:17" ht="27" customHeight="1" x14ac:dyDescent="0.3">
      <c r="B10" s="19" t="s">
        <v>54</v>
      </c>
      <c r="C10" s="45">
        <v>0</v>
      </c>
      <c r="D10" s="45">
        <v>0</v>
      </c>
      <c r="E10" s="45">
        <v>0</v>
      </c>
      <c r="F10" s="45">
        <v>0</v>
      </c>
      <c r="G10" s="45">
        <v>0</v>
      </c>
      <c r="H10" s="45">
        <v>0</v>
      </c>
      <c r="I10" s="45">
        <v>0</v>
      </c>
      <c r="J10" s="45">
        <v>0</v>
      </c>
      <c r="K10" s="45">
        <v>0</v>
      </c>
      <c r="L10" s="45">
        <v>0</v>
      </c>
      <c r="M10" s="45">
        <v>0</v>
      </c>
      <c r="N10" s="45">
        <v>0</v>
      </c>
      <c r="O10" s="45">
        <v>0</v>
      </c>
      <c r="P10" s="45">
        <v>0</v>
      </c>
      <c r="Q10" s="46">
        <v>0</v>
      </c>
    </row>
    <row r="11" spans="2:17" ht="27" customHeight="1" x14ac:dyDescent="0.3">
      <c r="B11" s="19" t="s">
        <v>55</v>
      </c>
      <c r="C11" s="45">
        <v>784003</v>
      </c>
      <c r="D11" s="45">
        <v>2363589</v>
      </c>
      <c r="E11" s="45">
        <v>1745740</v>
      </c>
      <c r="F11" s="45">
        <v>0</v>
      </c>
      <c r="G11" s="45">
        <v>1360736</v>
      </c>
      <c r="H11" s="45">
        <v>1291709</v>
      </c>
      <c r="I11" s="45">
        <v>0</v>
      </c>
      <c r="J11" s="45">
        <v>0</v>
      </c>
      <c r="K11" s="45">
        <v>0</v>
      </c>
      <c r="L11" s="45">
        <v>66301</v>
      </c>
      <c r="M11" s="45">
        <v>828806</v>
      </c>
      <c r="N11" s="45">
        <v>280028</v>
      </c>
      <c r="O11" s="45">
        <v>0</v>
      </c>
      <c r="P11" s="45">
        <v>0</v>
      </c>
      <c r="Q11" s="46">
        <v>622955</v>
      </c>
    </row>
    <row r="12" spans="2:17" ht="27" customHeight="1" x14ac:dyDescent="0.3">
      <c r="B12" s="19" t="s">
        <v>23</v>
      </c>
      <c r="C12" s="45">
        <v>0</v>
      </c>
      <c r="D12" s="45">
        <v>0</v>
      </c>
      <c r="E12" s="45">
        <v>0</v>
      </c>
      <c r="F12" s="45">
        <v>0</v>
      </c>
      <c r="G12" s="45">
        <v>0</v>
      </c>
      <c r="H12" s="45">
        <v>0</v>
      </c>
      <c r="I12" s="45">
        <v>0</v>
      </c>
      <c r="J12" s="45">
        <v>0</v>
      </c>
      <c r="K12" s="45">
        <v>0</v>
      </c>
      <c r="L12" s="45">
        <v>0</v>
      </c>
      <c r="M12" s="45">
        <v>0</v>
      </c>
      <c r="N12" s="45">
        <v>0</v>
      </c>
      <c r="O12" s="45">
        <v>0</v>
      </c>
      <c r="P12" s="45">
        <v>0</v>
      </c>
      <c r="Q12" s="46">
        <v>0</v>
      </c>
    </row>
    <row r="13" spans="2:17" ht="27" customHeight="1" x14ac:dyDescent="0.3">
      <c r="B13" s="19" t="s">
        <v>56</v>
      </c>
      <c r="C13" s="45">
        <v>6601</v>
      </c>
      <c r="D13" s="45">
        <v>9493</v>
      </c>
      <c r="E13" s="45">
        <v>1504</v>
      </c>
      <c r="F13" s="45">
        <v>0</v>
      </c>
      <c r="G13" s="45">
        <v>0</v>
      </c>
      <c r="H13" s="45">
        <v>0</v>
      </c>
      <c r="I13" s="45">
        <v>0</v>
      </c>
      <c r="J13" s="45">
        <v>0</v>
      </c>
      <c r="K13" s="45">
        <v>0</v>
      </c>
      <c r="L13" s="45">
        <v>-1656</v>
      </c>
      <c r="M13" s="45">
        <v>1454</v>
      </c>
      <c r="N13" s="45">
        <v>2566</v>
      </c>
      <c r="O13" s="45">
        <v>0</v>
      </c>
      <c r="P13" s="45">
        <v>0</v>
      </c>
      <c r="Q13" s="46">
        <v>10874</v>
      </c>
    </row>
    <row r="14" spans="2:17" ht="27" customHeight="1" x14ac:dyDescent="0.3">
      <c r="B14" s="19" t="s">
        <v>57</v>
      </c>
      <c r="C14" s="45">
        <v>47</v>
      </c>
      <c r="D14" s="45">
        <v>4581</v>
      </c>
      <c r="E14" s="45">
        <v>348</v>
      </c>
      <c r="F14" s="45">
        <v>0</v>
      </c>
      <c r="G14" s="45">
        <v>0</v>
      </c>
      <c r="H14" s="45">
        <v>0</v>
      </c>
      <c r="I14" s="45">
        <v>0</v>
      </c>
      <c r="J14" s="45">
        <v>0</v>
      </c>
      <c r="K14" s="45">
        <v>0</v>
      </c>
      <c r="L14" s="45">
        <v>-2033</v>
      </c>
      <c r="M14" s="45">
        <v>1718</v>
      </c>
      <c r="N14" s="45">
        <v>289</v>
      </c>
      <c r="O14" s="45">
        <v>0</v>
      </c>
      <c r="P14" s="45">
        <v>0</v>
      </c>
      <c r="Q14" s="46">
        <v>1000</v>
      </c>
    </row>
    <row r="15" spans="2:17" ht="27" customHeight="1" x14ac:dyDescent="0.3">
      <c r="B15" s="19" t="s">
        <v>58</v>
      </c>
      <c r="C15" s="45">
        <v>0</v>
      </c>
      <c r="D15" s="45">
        <v>0</v>
      </c>
      <c r="E15" s="45">
        <v>0</v>
      </c>
      <c r="F15" s="45">
        <v>0</v>
      </c>
      <c r="G15" s="45">
        <v>0</v>
      </c>
      <c r="H15" s="45">
        <v>0</v>
      </c>
      <c r="I15" s="45">
        <v>0</v>
      </c>
      <c r="J15" s="45">
        <v>0</v>
      </c>
      <c r="K15" s="45">
        <v>0</v>
      </c>
      <c r="L15" s="45">
        <v>0</v>
      </c>
      <c r="M15" s="45">
        <v>0</v>
      </c>
      <c r="N15" s="45">
        <v>0</v>
      </c>
      <c r="O15" s="45">
        <v>0</v>
      </c>
      <c r="P15" s="45">
        <v>0</v>
      </c>
      <c r="Q15" s="46">
        <v>0</v>
      </c>
    </row>
    <row r="16" spans="2:17" ht="27" customHeight="1" x14ac:dyDescent="0.3">
      <c r="B16" s="19" t="s">
        <v>59</v>
      </c>
      <c r="C16" s="45">
        <v>139873</v>
      </c>
      <c r="D16" s="45">
        <v>201349</v>
      </c>
      <c r="E16" s="45">
        <v>192488</v>
      </c>
      <c r="F16" s="45">
        <v>0</v>
      </c>
      <c r="G16" s="45">
        <v>87464</v>
      </c>
      <c r="H16" s="45">
        <v>0</v>
      </c>
      <c r="I16" s="45">
        <v>16804</v>
      </c>
      <c r="J16" s="45">
        <v>0</v>
      </c>
      <c r="K16" s="45">
        <v>0</v>
      </c>
      <c r="L16" s="45">
        <v>18405</v>
      </c>
      <c r="M16" s="45">
        <v>67309</v>
      </c>
      <c r="N16" s="45">
        <v>18871</v>
      </c>
      <c r="O16" s="45">
        <v>0</v>
      </c>
      <c r="P16" s="45">
        <v>7199</v>
      </c>
      <c r="Q16" s="46">
        <v>241516</v>
      </c>
    </row>
    <row r="17" spans="2:17" ht="27" customHeight="1" x14ac:dyDescent="0.3">
      <c r="B17" s="19" t="s">
        <v>60</v>
      </c>
      <c r="C17" s="45">
        <v>0</v>
      </c>
      <c r="D17" s="45">
        <v>0</v>
      </c>
      <c r="E17" s="45">
        <v>0</v>
      </c>
      <c r="F17" s="45">
        <v>0</v>
      </c>
      <c r="G17" s="45">
        <v>0</v>
      </c>
      <c r="H17" s="45">
        <v>0</v>
      </c>
      <c r="I17" s="45">
        <v>0</v>
      </c>
      <c r="J17" s="45">
        <v>0</v>
      </c>
      <c r="K17" s="45">
        <v>0</v>
      </c>
      <c r="L17" s="45">
        <v>0</v>
      </c>
      <c r="M17" s="45">
        <v>0</v>
      </c>
      <c r="N17" s="45">
        <v>0</v>
      </c>
      <c r="O17" s="45">
        <v>0</v>
      </c>
      <c r="P17" s="45">
        <v>0</v>
      </c>
      <c r="Q17" s="46">
        <v>0</v>
      </c>
    </row>
    <row r="18" spans="2:17" ht="27" customHeight="1" x14ac:dyDescent="0.3">
      <c r="B18" s="19" t="s">
        <v>61</v>
      </c>
      <c r="C18" s="45">
        <v>0</v>
      </c>
      <c r="D18" s="45">
        <v>0</v>
      </c>
      <c r="E18" s="45">
        <v>0</v>
      </c>
      <c r="F18" s="45">
        <v>0</v>
      </c>
      <c r="G18" s="45">
        <v>0</v>
      </c>
      <c r="H18" s="45">
        <v>0</v>
      </c>
      <c r="I18" s="45">
        <v>0</v>
      </c>
      <c r="J18" s="45">
        <v>0</v>
      </c>
      <c r="K18" s="45">
        <v>0</v>
      </c>
      <c r="L18" s="45">
        <v>0</v>
      </c>
      <c r="M18" s="45">
        <v>0</v>
      </c>
      <c r="N18" s="45">
        <v>0</v>
      </c>
      <c r="O18" s="45">
        <v>0</v>
      </c>
      <c r="P18" s="45">
        <v>0</v>
      </c>
      <c r="Q18" s="46">
        <v>0</v>
      </c>
    </row>
    <row r="19" spans="2:17" ht="27" customHeight="1" x14ac:dyDescent="0.3">
      <c r="B19" s="19" t="s">
        <v>185</v>
      </c>
      <c r="C19" s="45">
        <v>278479</v>
      </c>
      <c r="D19" s="45">
        <v>189648</v>
      </c>
      <c r="E19" s="45">
        <v>142721</v>
      </c>
      <c r="F19" s="45">
        <v>6015</v>
      </c>
      <c r="G19" s="45">
        <v>53349</v>
      </c>
      <c r="H19" s="45">
        <v>58530</v>
      </c>
      <c r="I19" s="45">
        <v>0</v>
      </c>
      <c r="J19" s="45">
        <v>0</v>
      </c>
      <c r="K19" s="45">
        <v>0</v>
      </c>
      <c r="L19" s="45">
        <v>423</v>
      </c>
      <c r="M19" s="45">
        <v>93332</v>
      </c>
      <c r="N19" s="45">
        <v>33108</v>
      </c>
      <c r="O19" s="45">
        <v>0</v>
      </c>
      <c r="P19" s="45">
        <v>0</v>
      </c>
      <c r="Q19" s="46">
        <v>308039</v>
      </c>
    </row>
    <row r="20" spans="2:17" ht="27" customHeight="1" x14ac:dyDescent="0.3">
      <c r="B20" s="19" t="s">
        <v>190</v>
      </c>
      <c r="C20" s="45">
        <v>0</v>
      </c>
      <c r="D20" s="45">
        <v>366437</v>
      </c>
      <c r="E20" s="45">
        <v>261971</v>
      </c>
      <c r="F20" s="45">
        <v>0</v>
      </c>
      <c r="G20" s="45">
        <v>120793</v>
      </c>
      <c r="H20" s="45">
        <v>116500</v>
      </c>
      <c r="I20" s="45">
        <v>0</v>
      </c>
      <c r="J20" s="45">
        <v>0</v>
      </c>
      <c r="K20" s="45">
        <v>0</v>
      </c>
      <c r="L20" s="45">
        <v>18824</v>
      </c>
      <c r="M20" s="45">
        <v>0</v>
      </c>
      <c r="N20" s="45">
        <v>0</v>
      </c>
      <c r="O20" s="45">
        <v>0</v>
      </c>
      <c r="P20" s="45">
        <v>0</v>
      </c>
      <c r="Q20" s="46">
        <v>126647</v>
      </c>
    </row>
    <row r="21" spans="2:17" ht="27" customHeight="1" x14ac:dyDescent="0.3">
      <c r="B21" s="19" t="s">
        <v>36</v>
      </c>
      <c r="C21" s="45">
        <v>136757</v>
      </c>
      <c r="D21" s="45">
        <v>60555</v>
      </c>
      <c r="E21" s="45">
        <v>60555</v>
      </c>
      <c r="F21" s="45">
        <v>0</v>
      </c>
      <c r="G21" s="45">
        <v>0</v>
      </c>
      <c r="H21" s="45">
        <v>0</v>
      </c>
      <c r="I21" s="45">
        <v>0</v>
      </c>
      <c r="J21" s="45">
        <v>0</v>
      </c>
      <c r="K21" s="45">
        <v>0</v>
      </c>
      <c r="L21" s="45">
        <v>0</v>
      </c>
      <c r="M21" s="45">
        <v>30447</v>
      </c>
      <c r="N21" s="45">
        <v>0</v>
      </c>
      <c r="O21" s="45">
        <v>0</v>
      </c>
      <c r="P21" s="45">
        <v>0</v>
      </c>
      <c r="Q21" s="46">
        <v>166866</v>
      </c>
    </row>
    <row r="22" spans="2:17" ht="27" customHeight="1" x14ac:dyDescent="0.3">
      <c r="B22" s="19" t="s">
        <v>62</v>
      </c>
      <c r="C22" s="45">
        <v>102904</v>
      </c>
      <c r="D22" s="45">
        <v>20499</v>
      </c>
      <c r="E22" s="45">
        <v>20499</v>
      </c>
      <c r="F22" s="45">
        <v>0</v>
      </c>
      <c r="G22" s="45">
        <v>17696</v>
      </c>
      <c r="H22" s="45">
        <v>17696</v>
      </c>
      <c r="I22" s="45">
        <v>0</v>
      </c>
      <c r="J22" s="45">
        <v>0</v>
      </c>
      <c r="K22" s="45">
        <v>0</v>
      </c>
      <c r="L22" s="45">
        <v>0</v>
      </c>
      <c r="M22" s="45">
        <v>41552</v>
      </c>
      <c r="N22" s="45">
        <v>677</v>
      </c>
      <c r="O22" s="45">
        <v>0</v>
      </c>
      <c r="P22" s="45">
        <v>-14622</v>
      </c>
      <c r="Q22" s="46">
        <v>79456</v>
      </c>
    </row>
    <row r="23" spans="2:17" ht="27" customHeight="1" x14ac:dyDescent="0.3">
      <c r="B23" s="19" t="s">
        <v>63</v>
      </c>
      <c r="C23" s="45">
        <v>0</v>
      </c>
      <c r="D23" s="45">
        <v>0</v>
      </c>
      <c r="E23" s="45">
        <v>0</v>
      </c>
      <c r="F23" s="45">
        <v>0</v>
      </c>
      <c r="G23" s="45">
        <v>0</v>
      </c>
      <c r="H23" s="45">
        <v>0</v>
      </c>
      <c r="I23" s="45">
        <v>0</v>
      </c>
      <c r="J23" s="45">
        <v>0</v>
      </c>
      <c r="K23" s="45">
        <v>0</v>
      </c>
      <c r="L23" s="45">
        <v>0</v>
      </c>
      <c r="M23" s="45">
        <v>0</v>
      </c>
      <c r="N23" s="45">
        <v>0</v>
      </c>
      <c r="O23" s="45">
        <v>0</v>
      </c>
      <c r="P23" s="45">
        <v>0</v>
      </c>
      <c r="Q23" s="46">
        <v>0</v>
      </c>
    </row>
    <row r="24" spans="2:17" ht="27" customHeight="1" x14ac:dyDescent="0.3">
      <c r="B24" s="19" t="s">
        <v>64</v>
      </c>
      <c r="C24" s="45">
        <v>0</v>
      </c>
      <c r="D24" s="45">
        <v>233957</v>
      </c>
      <c r="E24" s="45">
        <v>233957</v>
      </c>
      <c r="F24" s="45">
        <v>0</v>
      </c>
      <c r="G24" s="45">
        <v>0</v>
      </c>
      <c r="H24" s="45">
        <v>0</v>
      </c>
      <c r="I24" s="45">
        <v>0</v>
      </c>
      <c r="J24" s="45">
        <v>0</v>
      </c>
      <c r="K24" s="45">
        <v>0</v>
      </c>
      <c r="L24" s="45">
        <v>0</v>
      </c>
      <c r="M24" s="45">
        <v>0</v>
      </c>
      <c r="N24" s="45">
        <v>0</v>
      </c>
      <c r="O24" s="45">
        <v>0</v>
      </c>
      <c r="P24" s="45">
        <v>0</v>
      </c>
      <c r="Q24" s="46">
        <v>233957</v>
      </c>
    </row>
    <row r="25" spans="2:17" ht="27" customHeight="1" x14ac:dyDescent="0.3">
      <c r="B25" s="19" t="s">
        <v>188</v>
      </c>
      <c r="C25" s="45">
        <v>0</v>
      </c>
      <c r="D25" s="45">
        <v>14487</v>
      </c>
      <c r="E25" s="45">
        <v>9022</v>
      </c>
      <c r="F25" s="45">
        <v>0</v>
      </c>
      <c r="G25" s="45">
        <v>0</v>
      </c>
      <c r="H25" s="45">
        <v>0</v>
      </c>
      <c r="I25" s="45">
        <v>0</v>
      </c>
      <c r="J25" s="45">
        <v>0</v>
      </c>
      <c r="K25" s="45">
        <v>0</v>
      </c>
      <c r="L25" s="45">
        <v>4347</v>
      </c>
      <c r="M25" s="45">
        <v>28955</v>
      </c>
      <c r="N25" s="45">
        <v>3171</v>
      </c>
      <c r="O25" s="45">
        <v>34</v>
      </c>
      <c r="P25" s="45">
        <v>0</v>
      </c>
      <c r="Q25" s="46">
        <v>-21143</v>
      </c>
    </row>
    <row r="26" spans="2:17" ht="27" customHeight="1" x14ac:dyDescent="0.3">
      <c r="B26" s="19" t="s">
        <v>189</v>
      </c>
      <c r="C26" s="45">
        <v>405</v>
      </c>
      <c r="D26" s="45">
        <v>1283</v>
      </c>
      <c r="E26" s="45">
        <v>1283</v>
      </c>
      <c r="F26" s="45">
        <v>0</v>
      </c>
      <c r="G26" s="45">
        <v>0</v>
      </c>
      <c r="H26" s="45">
        <v>0</v>
      </c>
      <c r="I26" s="45">
        <v>0</v>
      </c>
      <c r="J26" s="45">
        <v>0</v>
      </c>
      <c r="K26" s="45">
        <v>0</v>
      </c>
      <c r="L26" s="45">
        <v>64</v>
      </c>
      <c r="M26" s="45">
        <v>1436</v>
      </c>
      <c r="N26" s="45">
        <v>0</v>
      </c>
      <c r="O26" s="45">
        <v>0</v>
      </c>
      <c r="P26" s="45">
        <v>0</v>
      </c>
      <c r="Q26" s="46">
        <v>188</v>
      </c>
    </row>
    <row r="27" spans="2:17" ht="27" customHeight="1" x14ac:dyDescent="0.3">
      <c r="B27" s="19" t="s">
        <v>214</v>
      </c>
      <c r="C27" s="45">
        <v>1389695</v>
      </c>
      <c r="D27" s="45">
        <v>600612</v>
      </c>
      <c r="E27" s="45">
        <v>582645</v>
      </c>
      <c r="F27" s="45">
        <v>0</v>
      </c>
      <c r="G27" s="45">
        <v>552611</v>
      </c>
      <c r="H27" s="45">
        <v>600860</v>
      </c>
      <c r="I27" s="45">
        <v>0</v>
      </c>
      <c r="J27" s="45">
        <v>0</v>
      </c>
      <c r="K27" s="45">
        <v>0</v>
      </c>
      <c r="L27" s="45">
        <v>29621</v>
      </c>
      <c r="M27" s="45">
        <v>43865</v>
      </c>
      <c r="N27" s="45">
        <v>97200</v>
      </c>
      <c r="O27" s="45">
        <v>0</v>
      </c>
      <c r="P27" s="45">
        <v>0</v>
      </c>
      <c r="Q27" s="46">
        <v>1395195</v>
      </c>
    </row>
    <row r="28" spans="2:17" ht="27" customHeight="1" x14ac:dyDescent="0.3">
      <c r="B28" s="19" t="s">
        <v>40</v>
      </c>
      <c r="C28" s="45">
        <v>0</v>
      </c>
      <c r="D28" s="45">
        <v>14426</v>
      </c>
      <c r="E28" s="45">
        <v>11293</v>
      </c>
      <c r="F28" s="45">
        <v>0</v>
      </c>
      <c r="G28" s="45">
        <v>1987</v>
      </c>
      <c r="H28" s="45">
        <v>0</v>
      </c>
      <c r="I28" s="45">
        <v>0</v>
      </c>
      <c r="J28" s="45">
        <v>0</v>
      </c>
      <c r="K28" s="45">
        <v>0</v>
      </c>
      <c r="L28" s="45">
        <v>-970</v>
      </c>
      <c r="M28" s="45">
        <v>0</v>
      </c>
      <c r="N28" s="45">
        <v>4447</v>
      </c>
      <c r="O28" s="45">
        <v>0</v>
      </c>
      <c r="P28" s="45">
        <v>0</v>
      </c>
      <c r="Q28" s="46">
        <v>16710</v>
      </c>
    </row>
    <row r="29" spans="2:17" ht="27" customHeight="1" x14ac:dyDescent="0.3">
      <c r="B29" s="19" t="s">
        <v>65</v>
      </c>
      <c r="C29" s="45">
        <v>821</v>
      </c>
      <c r="D29" s="45">
        <v>1528</v>
      </c>
      <c r="E29" s="45">
        <v>1528</v>
      </c>
      <c r="F29" s="45">
        <v>0</v>
      </c>
      <c r="G29" s="45">
        <v>0</v>
      </c>
      <c r="H29" s="45">
        <v>0</v>
      </c>
      <c r="I29" s="45">
        <v>0</v>
      </c>
      <c r="J29" s="45">
        <v>0</v>
      </c>
      <c r="K29" s="45">
        <v>0</v>
      </c>
      <c r="L29" s="45">
        <v>103</v>
      </c>
      <c r="M29" s="45">
        <v>178</v>
      </c>
      <c r="N29" s="45">
        <v>249</v>
      </c>
      <c r="O29" s="45">
        <v>0</v>
      </c>
      <c r="P29" s="45">
        <v>0</v>
      </c>
      <c r="Q29" s="46">
        <v>2317</v>
      </c>
    </row>
    <row r="30" spans="2:17" ht="27" customHeight="1" x14ac:dyDescent="0.3">
      <c r="B30" s="19" t="s">
        <v>66</v>
      </c>
      <c r="C30" s="45">
        <v>0</v>
      </c>
      <c r="D30" s="45">
        <v>0</v>
      </c>
      <c r="E30" s="45">
        <v>0</v>
      </c>
      <c r="F30" s="45">
        <v>0</v>
      </c>
      <c r="G30" s="45">
        <v>0</v>
      </c>
      <c r="H30" s="45">
        <v>0</v>
      </c>
      <c r="I30" s="45">
        <v>0</v>
      </c>
      <c r="J30" s="45">
        <v>0</v>
      </c>
      <c r="K30" s="45">
        <v>0</v>
      </c>
      <c r="L30" s="45">
        <v>0</v>
      </c>
      <c r="M30" s="45">
        <v>0</v>
      </c>
      <c r="N30" s="45">
        <v>0</v>
      </c>
      <c r="O30" s="45">
        <v>0</v>
      </c>
      <c r="P30" s="45">
        <v>0</v>
      </c>
      <c r="Q30" s="46">
        <v>0</v>
      </c>
    </row>
    <row r="31" spans="2:17" ht="27" customHeight="1" x14ac:dyDescent="0.3">
      <c r="B31" s="19" t="s">
        <v>67</v>
      </c>
      <c r="C31" s="45">
        <v>0</v>
      </c>
      <c r="D31" s="45">
        <v>0</v>
      </c>
      <c r="E31" s="45">
        <v>0</v>
      </c>
      <c r="F31" s="45">
        <v>0</v>
      </c>
      <c r="G31" s="45">
        <v>146249</v>
      </c>
      <c r="H31" s="45">
        <v>112795</v>
      </c>
      <c r="I31" s="45">
        <v>0</v>
      </c>
      <c r="J31" s="45">
        <v>0</v>
      </c>
      <c r="K31" s="45">
        <v>0</v>
      </c>
      <c r="L31" s="45">
        <v>0</v>
      </c>
      <c r="M31" s="45">
        <v>0</v>
      </c>
      <c r="N31" s="45">
        <v>0</v>
      </c>
      <c r="O31" s="45">
        <v>0</v>
      </c>
      <c r="P31" s="45">
        <v>0</v>
      </c>
      <c r="Q31" s="46">
        <v>-112795</v>
      </c>
    </row>
    <row r="32" spans="2:17" ht="27" customHeight="1" x14ac:dyDescent="0.25">
      <c r="B32" s="97" t="s">
        <v>47</v>
      </c>
      <c r="C32" s="102">
        <f>SUM(C6:C31)</f>
        <v>2839585</v>
      </c>
      <c r="D32" s="102">
        <f t="shared" ref="D32:Q32" si="0">SUM(D6:D31)</f>
        <v>6285762</v>
      </c>
      <c r="E32" s="102">
        <f t="shared" si="0"/>
        <v>5020609</v>
      </c>
      <c r="F32" s="102">
        <f t="shared" si="0"/>
        <v>6015</v>
      </c>
      <c r="G32" s="102">
        <f t="shared" si="0"/>
        <v>3053422</v>
      </c>
      <c r="H32" s="102">
        <f t="shared" si="0"/>
        <v>2910627</v>
      </c>
      <c r="I32" s="102">
        <f t="shared" si="0"/>
        <v>16804</v>
      </c>
      <c r="J32" s="102">
        <f t="shared" si="0"/>
        <v>0</v>
      </c>
      <c r="K32" s="102">
        <f t="shared" si="0"/>
        <v>0</v>
      </c>
      <c r="L32" s="102">
        <f t="shared" si="0"/>
        <v>491459</v>
      </c>
      <c r="M32" s="102">
        <f t="shared" si="0"/>
        <v>1535776</v>
      </c>
      <c r="N32" s="102">
        <f t="shared" si="0"/>
        <v>470209</v>
      </c>
      <c r="O32" s="102">
        <f t="shared" si="0"/>
        <v>-1514</v>
      </c>
      <c r="P32" s="102">
        <f t="shared" si="0"/>
        <v>-7423</v>
      </c>
      <c r="Q32" s="102">
        <f t="shared" si="0"/>
        <v>3390698</v>
      </c>
    </row>
    <row r="33" spans="2:17" ht="27" customHeight="1" x14ac:dyDescent="0.25">
      <c r="B33" s="266" t="s">
        <v>48</v>
      </c>
      <c r="C33" s="267"/>
      <c r="D33" s="267"/>
      <c r="E33" s="267"/>
      <c r="F33" s="267"/>
      <c r="G33" s="267"/>
      <c r="H33" s="267"/>
      <c r="I33" s="267"/>
      <c r="J33" s="267"/>
      <c r="K33" s="267"/>
      <c r="L33" s="267"/>
      <c r="M33" s="267"/>
      <c r="N33" s="267"/>
      <c r="O33" s="267"/>
      <c r="P33" s="267"/>
      <c r="Q33" s="268"/>
    </row>
    <row r="34" spans="2:17" ht="27" customHeight="1" x14ac:dyDescent="0.3">
      <c r="B34" s="19" t="s">
        <v>49</v>
      </c>
      <c r="C34" s="45">
        <v>0</v>
      </c>
      <c r="D34" s="45">
        <v>0</v>
      </c>
      <c r="E34" s="45">
        <v>0</v>
      </c>
      <c r="F34" s="45">
        <v>0</v>
      </c>
      <c r="G34" s="45">
        <v>0</v>
      </c>
      <c r="H34" s="45">
        <v>0</v>
      </c>
      <c r="I34" s="45">
        <v>0</v>
      </c>
      <c r="J34" s="45">
        <v>0</v>
      </c>
      <c r="K34" s="45">
        <v>0</v>
      </c>
      <c r="L34" s="45">
        <v>0</v>
      </c>
      <c r="M34" s="45">
        <v>0</v>
      </c>
      <c r="N34" s="45">
        <v>0</v>
      </c>
      <c r="O34" s="45">
        <v>0</v>
      </c>
      <c r="P34" s="45">
        <v>0</v>
      </c>
      <c r="Q34" s="46">
        <v>0</v>
      </c>
    </row>
    <row r="35" spans="2:17" ht="27" customHeight="1" x14ac:dyDescent="0.3">
      <c r="B35" s="19" t="s">
        <v>82</v>
      </c>
      <c r="C35" s="45">
        <v>0</v>
      </c>
      <c r="D35" s="45">
        <v>0</v>
      </c>
      <c r="E35" s="45">
        <v>0</v>
      </c>
      <c r="F35" s="45">
        <v>0</v>
      </c>
      <c r="G35" s="45">
        <v>0</v>
      </c>
      <c r="H35" s="45">
        <v>0</v>
      </c>
      <c r="I35" s="45">
        <v>0</v>
      </c>
      <c r="J35" s="45">
        <v>0</v>
      </c>
      <c r="K35" s="45">
        <v>0</v>
      </c>
      <c r="L35" s="45">
        <v>0</v>
      </c>
      <c r="M35" s="45">
        <v>0</v>
      </c>
      <c r="N35" s="45">
        <v>0</v>
      </c>
      <c r="O35" s="45">
        <v>0</v>
      </c>
      <c r="P35" s="45">
        <v>0</v>
      </c>
      <c r="Q35" s="46">
        <v>0</v>
      </c>
    </row>
    <row r="36" spans="2:17" ht="27" customHeight="1" x14ac:dyDescent="0.3">
      <c r="B36" s="19" t="s">
        <v>50</v>
      </c>
      <c r="C36" s="45">
        <v>0</v>
      </c>
      <c r="D36" s="45">
        <v>0</v>
      </c>
      <c r="E36" s="45">
        <v>0</v>
      </c>
      <c r="F36" s="45">
        <v>0</v>
      </c>
      <c r="G36" s="45">
        <v>0</v>
      </c>
      <c r="H36" s="45">
        <v>0</v>
      </c>
      <c r="I36" s="45">
        <v>0</v>
      </c>
      <c r="J36" s="45">
        <v>0</v>
      </c>
      <c r="K36" s="45">
        <v>0</v>
      </c>
      <c r="L36" s="45">
        <v>0</v>
      </c>
      <c r="M36" s="45">
        <v>0</v>
      </c>
      <c r="N36" s="45">
        <v>0</v>
      </c>
      <c r="O36" s="45">
        <v>0</v>
      </c>
      <c r="P36" s="45">
        <v>0</v>
      </c>
      <c r="Q36" s="46">
        <v>0</v>
      </c>
    </row>
    <row r="37" spans="2:17" ht="27" customHeight="1" x14ac:dyDescent="0.25">
      <c r="B37" s="97" t="s">
        <v>47</v>
      </c>
      <c r="C37" s="102">
        <f>SUM(C34:C36)</f>
        <v>0</v>
      </c>
      <c r="D37" s="102">
        <f t="shared" ref="D37:Q37" si="1">SUM(D34:D36)</f>
        <v>0</v>
      </c>
      <c r="E37" s="102">
        <f t="shared" si="1"/>
        <v>0</v>
      </c>
      <c r="F37" s="102">
        <f t="shared" si="1"/>
        <v>0</v>
      </c>
      <c r="G37" s="102">
        <f t="shared" si="1"/>
        <v>0</v>
      </c>
      <c r="H37" s="102">
        <f t="shared" si="1"/>
        <v>0</v>
      </c>
      <c r="I37" s="102">
        <f t="shared" si="1"/>
        <v>0</v>
      </c>
      <c r="J37" s="102">
        <f t="shared" si="1"/>
        <v>0</v>
      </c>
      <c r="K37" s="102">
        <f t="shared" si="1"/>
        <v>0</v>
      </c>
      <c r="L37" s="102">
        <f t="shared" si="1"/>
        <v>0</v>
      </c>
      <c r="M37" s="102">
        <f t="shared" si="1"/>
        <v>0</v>
      </c>
      <c r="N37" s="102">
        <f t="shared" si="1"/>
        <v>0</v>
      </c>
      <c r="O37" s="102">
        <f t="shared" si="1"/>
        <v>0</v>
      </c>
      <c r="P37" s="102">
        <f t="shared" si="1"/>
        <v>0</v>
      </c>
      <c r="Q37" s="102">
        <f t="shared" si="1"/>
        <v>0</v>
      </c>
    </row>
    <row r="38" spans="2:17" x14ac:dyDescent="0.25">
      <c r="B38" s="275" t="s">
        <v>52</v>
      </c>
      <c r="C38" s="275"/>
      <c r="D38" s="275"/>
      <c r="E38" s="275"/>
      <c r="F38" s="275"/>
      <c r="G38" s="275"/>
      <c r="H38" s="275"/>
      <c r="I38" s="275"/>
      <c r="J38" s="275"/>
      <c r="K38" s="275"/>
      <c r="L38" s="275"/>
      <c r="M38" s="275"/>
      <c r="N38" s="275"/>
      <c r="O38" s="275"/>
      <c r="P38" s="275"/>
      <c r="Q38" s="275"/>
    </row>
  </sheetData>
  <sheetProtection password="E931" sheet="1" objects="1" scenarios="1"/>
  <mergeCells count="4">
    <mergeCell ref="B3:Q3"/>
    <mergeCell ref="B5:Q5"/>
    <mergeCell ref="B33:Q33"/>
    <mergeCell ref="B38:Q38"/>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Q38"/>
  <sheetViews>
    <sheetView showGridLines="0" topLeftCell="C1" zoomScale="80" zoomScaleNormal="80" workbookViewId="0">
      <selection activeCell="G14" sqref="G14"/>
    </sheetView>
  </sheetViews>
  <sheetFormatPr defaultColWidth="15.7109375" defaultRowHeight="15" x14ac:dyDescent="0.25"/>
  <cols>
    <col min="1" max="1" width="15.7109375" style="11"/>
    <col min="2" max="2" width="49" style="11" customWidth="1"/>
    <col min="3" max="16" width="18.85546875" style="11" customWidth="1"/>
    <col min="17" max="17" width="18.85546875" style="24" customWidth="1"/>
    <col min="18" max="16384" width="15.7109375" style="11"/>
  </cols>
  <sheetData>
    <row r="2" spans="2:17" ht="8.25" customHeight="1" x14ac:dyDescent="0.25"/>
    <row r="3" spans="2:17" ht="24.75" customHeight="1" x14ac:dyDescent="0.25">
      <c r="B3" s="273" t="s">
        <v>246</v>
      </c>
      <c r="C3" s="273"/>
      <c r="D3" s="273"/>
      <c r="E3" s="273"/>
      <c r="F3" s="273"/>
      <c r="G3" s="273"/>
      <c r="H3" s="273"/>
      <c r="I3" s="273"/>
      <c r="J3" s="273"/>
      <c r="K3" s="273"/>
      <c r="L3" s="273"/>
      <c r="M3" s="273"/>
      <c r="N3" s="273"/>
      <c r="O3" s="273"/>
      <c r="P3" s="273"/>
      <c r="Q3" s="273"/>
    </row>
    <row r="4" spans="2:17" s="37" customFormat="1" ht="26.25" x14ac:dyDescent="0.25">
      <c r="B4" s="110" t="s">
        <v>0</v>
      </c>
      <c r="C4" s="105" t="s">
        <v>69</v>
      </c>
      <c r="D4" s="105" t="s">
        <v>70</v>
      </c>
      <c r="E4" s="105" t="s">
        <v>71</v>
      </c>
      <c r="F4" s="105" t="s">
        <v>72</v>
      </c>
      <c r="G4" s="105" t="s">
        <v>73</v>
      </c>
      <c r="H4" s="105" t="s">
        <v>90</v>
      </c>
      <c r="I4" s="111" t="s">
        <v>74</v>
      </c>
      <c r="J4" s="105" t="s">
        <v>75</v>
      </c>
      <c r="K4" s="196" t="s">
        <v>76</v>
      </c>
      <c r="L4" s="196" t="s">
        <v>77</v>
      </c>
      <c r="M4" s="196" t="s">
        <v>78</v>
      </c>
      <c r="N4" s="196" t="s">
        <v>2</v>
      </c>
      <c r="O4" s="196" t="s">
        <v>79</v>
      </c>
      <c r="P4" s="196" t="s">
        <v>80</v>
      </c>
      <c r="Q4" s="196" t="s">
        <v>81</v>
      </c>
    </row>
    <row r="5" spans="2:17" ht="30.75" customHeight="1" x14ac:dyDescent="0.25">
      <c r="B5" s="266" t="s">
        <v>16</v>
      </c>
      <c r="C5" s="267"/>
      <c r="D5" s="267"/>
      <c r="E5" s="267"/>
      <c r="F5" s="267"/>
      <c r="G5" s="267"/>
      <c r="H5" s="267"/>
      <c r="I5" s="267"/>
      <c r="J5" s="267"/>
      <c r="K5" s="267"/>
      <c r="L5" s="267"/>
      <c r="M5" s="267"/>
      <c r="N5" s="267"/>
      <c r="O5" s="267"/>
      <c r="P5" s="267"/>
      <c r="Q5" s="268"/>
    </row>
    <row r="6" spans="2:17" ht="30.75" customHeight="1" x14ac:dyDescent="0.3">
      <c r="B6" s="19" t="s">
        <v>53</v>
      </c>
      <c r="C6" s="45">
        <v>0</v>
      </c>
      <c r="D6" s="45">
        <v>407</v>
      </c>
      <c r="E6" s="45">
        <v>407</v>
      </c>
      <c r="F6" s="45">
        <v>0</v>
      </c>
      <c r="G6" s="45">
        <v>0</v>
      </c>
      <c r="H6" s="45">
        <v>0</v>
      </c>
      <c r="I6" s="45">
        <v>0</v>
      </c>
      <c r="J6" s="45">
        <v>0</v>
      </c>
      <c r="K6" s="45">
        <v>0</v>
      </c>
      <c r="L6" s="45">
        <v>0</v>
      </c>
      <c r="M6" s="45">
        <v>0</v>
      </c>
      <c r="N6" s="45">
        <v>0</v>
      </c>
      <c r="O6" s="45">
        <v>0</v>
      </c>
      <c r="P6" s="45">
        <v>0</v>
      </c>
      <c r="Q6" s="46">
        <v>407</v>
      </c>
    </row>
    <row r="7" spans="2:17" ht="30.75" customHeight="1" x14ac:dyDescent="0.3">
      <c r="B7" s="19" t="s">
        <v>200</v>
      </c>
      <c r="C7" s="45">
        <v>0</v>
      </c>
      <c r="D7" s="45">
        <v>0</v>
      </c>
      <c r="E7" s="45">
        <v>0</v>
      </c>
      <c r="F7" s="45">
        <v>0</v>
      </c>
      <c r="G7" s="45">
        <v>0</v>
      </c>
      <c r="H7" s="45">
        <v>0</v>
      </c>
      <c r="I7" s="45">
        <v>0</v>
      </c>
      <c r="J7" s="45">
        <v>0</v>
      </c>
      <c r="K7" s="45">
        <v>0</v>
      </c>
      <c r="L7" s="45">
        <v>0</v>
      </c>
      <c r="M7" s="45">
        <v>0</v>
      </c>
      <c r="N7" s="45">
        <v>0</v>
      </c>
      <c r="O7" s="45">
        <v>0</v>
      </c>
      <c r="P7" s="45">
        <v>0</v>
      </c>
      <c r="Q7" s="46">
        <v>0</v>
      </c>
    </row>
    <row r="8" spans="2:17" ht="30.75" customHeight="1" x14ac:dyDescent="0.3">
      <c r="B8" s="19" t="s">
        <v>213</v>
      </c>
      <c r="C8" s="45">
        <v>0</v>
      </c>
      <c r="D8" s="45">
        <v>652529</v>
      </c>
      <c r="E8" s="45">
        <v>652529</v>
      </c>
      <c r="F8" s="45">
        <v>0</v>
      </c>
      <c r="G8" s="45">
        <v>1498849</v>
      </c>
      <c r="H8" s="45">
        <v>1498849</v>
      </c>
      <c r="I8" s="45">
        <v>0</v>
      </c>
      <c r="J8" s="45">
        <v>0</v>
      </c>
      <c r="K8" s="45">
        <v>0</v>
      </c>
      <c r="L8" s="45">
        <v>0</v>
      </c>
      <c r="M8" s="45">
        <v>0</v>
      </c>
      <c r="N8" s="45">
        <v>0</v>
      </c>
      <c r="O8" s="45">
        <v>0</v>
      </c>
      <c r="P8" s="45">
        <v>0</v>
      </c>
      <c r="Q8" s="46">
        <v>-846320</v>
      </c>
    </row>
    <row r="9" spans="2:17" ht="30.75" customHeight="1" x14ac:dyDescent="0.3">
      <c r="B9" s="19" t="s">
        <v>21</v>
      </c>
      <c r="C9" s="45">
        <v>0</v>
      </c>
      <c r="D9" s="45">
        <v>0</v>
      </c>
      <c r="E9" s="45">
        <v>0</v>
      </c>
      <c r="F9" s="45">
        <v>0</v>
      </c>
      <c r="G9" s="45">
        <v>0</v>
      </c>
      <c r="H9" s="45">
        <v>0</v>
      </c>
      <c r="I9" s="45">
        <v>0</v>
      </c>
      <c r="J9" s="45">
        <v>0</v>
      </c>
      <c r="K9" s="45">
        <v>0</v>
      </c>
      <c r="L9" s="45">
        <v>0</v>
      </c>
      <c r="M9" s="45">
        <v>0</v>
      </c>
      <c r="N9" s="45">
        <v>0</v>
      </c>
      <c r="O9" s="45">
        <v>0</v>
      </c>
      <c r="P9" s="45">
        <v>0</v>
      </c>
      <c r="Q9" s="46">
        <v>0</v>
      </c>
    </row>
    <row r="10" spans="2:17" ht="30.75" customHeight="1" x14ac:dyDescent="0.3">
      <c r="B10" s="19" t="s">
        <v>54</v>
      </c>
      <c r="C10" s="45">
        <v>0</v>
      </c>
      <c r="D10" s="45">
        <v>0</v>
      </c>
      <c r="E10" s="45">
        <v>0</v>
      </c>
      <c r="F10" s="45">
        <v>0</v>
      </c>
      <c r="G10" s="45">
        <v>0</v>
      </c>
      <c r="H10" s="45">
        <v>0</v>
      </c>
      <c r="I10" s="45">
        <v>0</v>
      </c>
      <c r="J10" s="45">
        <v>0</v>
      </c>
      <c r="K10" s="45">
        <v>0</v>
      </c>
      <c r="L10" s="45">
        <v>0</v>
      </c>
      <c r="M10" s="45">
        <v>0</v>
      </c>
      <c r="N10" s="45">
        <v>0</v>
      </c>
      <c r="O10" s="45">
        <v>0</v>
      </c>
      <c r="P10" s="45">
        <v>0</v>
      </c>
      <c r="Q10" s="46">
        <v>0</v>
      </c>
    </row>
    <row r="11" spans="2:17" ht="30.75" customHeight="1" x14ac:dyDescent="0.3">
      <c r="B11" s="19" t="s">
        <v>55</v>
      </c>
      <c r="C11" s="45">
        <v>0</v>
      </c>
      <c r="D11" s="45">
        <v>0</v>
      </c>
      <c r="E11" s="45">
        <v>0</v>
      </c>
      <c r="F11" s="45">
        <v>0</v>
      </c>
      <c r="G11" s="45">
        <v>0</v>
      </c>
      <c r="H11" s="45">
        <v>0</v>
      </c>
      <c r="I11" s="45">
        <v>0</v>
      </c>
      <c r="J11" s="45">
        <v>0</v>
      </c>
      <c r="K11" s="45">
        <v>0</v>
      </c>
      <c r="L11" s="45">
        <v>0</v>
      </c>
      <c r="M11" s="45">
        <v>0</v>
      </c>
      <c r="N11" s="45">
        <v>0</v>
      </c>
      <c r="O11" s="45">
        <v>0</v>
      </c>
      <c r="P11" s="45">
        <v>0</v>
      </c>
      <c r="Q11" s="46">
        <v>0</v>
      </c>
    </row>
    <row r="12" spans="2:17" ht="30.75" customHeight="1" x14ac:dyDescent="0.3">
      <c r="B12" s="19" t="s">
        <v>23</v>
      </c>
      <c r="C12" s="45">
        <v>0</v>
      </c>
      <c r="D12" s="45">
        <v>0</v>
      </c>
      <c r="E12" s="45">
        <v>0</v>
      </c>
      <c r="F12" s="45">
        <v>0</v>
      </c>
      <c r="G12" s="45">
        <v>0</v>
      </c>
      <c r="H12" s="45">
        <v>0</v>
      </c>
      <c r="I12" s="45">
        <v>0</v>
      </c>
      <c r="J12" s="45">
        <v>0</v>
      </c>
      <c r="K12" s="45">
        <v>0</v>
      </c>
      <c r="L12" s="45">
        <v>0</v>
      </c>
      <c r="M12" s="45">
        <v>0</v>
      </c>
      <c r="N12" s="45">
        <v>0</v>
      </c>
      <c r="O12" s="45">
        <v>0</v>
      </c>
      <c r="P12" s="45">
        <v>0</v>
      </c>
      <c r="Q12" s="46">
        <v>0</v>
      </c>
    </row>
    <row r="13" spans="2:17" ht="30.75" customHeight="1" x14ac:dyDescent="0.3">
      <c r="B13" s="19" t="s">
        <v>56</v>
      </c>
      <c r="C13" s="45">
        <v>0</v>
      </c>
      <c r="D13" s="45">
        <v>0</v>
      </c>
      <c r="E13" s="45">
        <v>0</v>
      </c>
      <c r="F13" s="45">
        <v>0</v>
      </c>
      <c r="G13" s="45">
        <v>0</v>
      </c>
      <c r="H13" s="45">
        <v>0</v>
      </c>
      <c r="I13" s="45">
        <v>0</v>
      </c>
      <c r="J13" s="45">
        <v>0</v>
      </c>
      <c r="K13" s="45">
        <v>0</v>
      </c>
      <c r="L13" s="45">
        <v>0</v>
      </c>
      <c r="M13" s="45">
        <v>0</v>
      </c>
      <c r="N13" s="45">
        <v>0</v>
      </c>
      <c r="O13" s="45">
        <v>0</v>
      </c>
      <c r="P13" s="45">
        <v>0</v>
      </c>
      <c r="Q13" s="46">
        <v>0</v>
      </c>
    </row>
    <row r="14" spans="2:17" ht="30.75" customHeight="1" x14ac:dyDescent="0.3">
      <c r="B14" s="19" t="s">
        <v>57</v>
      </c>
      <c r="C14" s="45">
        <v>0</v>
      </c>
      <c r="D14" s="45">
        <v>0</v>
      </c>
      <c r="E14" s="45">
        <v>0</v>
      </c>
      <c r="F14" s="45">
        <v>0</v>
      </c>
      <c r="G14" s="45">
        <v>0</v>
      </c>
      <c r="H14" s="45">
        <v>0</v>
      </c>
      <c r="I14" s="45">
        <v>0</v>
      </c>
      <c r="J14" s="45">
        <v>0</v>
      </c>
      <c r="K14" s="45">
        <v>0</v>
      </c>
      <c r="L14" s="45">
        <v>0</v>
      </c>
      <c r="M14" s="45">
        <v>0</v>
      </c>
      <c r="N14" s="45">
        <v>0</v>
      </c>
      <c r="O14" s="45">
        <v>0</v>
      </c>
      <c r="P14" s="45">
        <v>0</v>
      </c>
      <c r="Q14" s="46">
        <v>0</v>
      </c>
    </row>
    <row r="15" spans="2:17" ht="30.75" customHeight="1" x14ac:dyDescent="0.3">
      <c r="B15" s="19" t="s">
        <v>58</v>
      </c>
      <c r="C15" s="45">
        <v>0</v>
      </c>
      <c r="D15" s="45">
        <v>0</v>
      </c>
      <c r="E15" s="45">
        <v>0</v>
      </c>
      <c r="F15" s="45">
        <v>0</v>
      </c>
      <c r="G15" s="45">
        <v>0</v>
      </c>
      <c r="H15" s="45">
        <v>0</v>
      </c>
      <c r="I15" s="45">
        <v>0</v>
      </c>
      <c r="J15" s="45">
        <v>0</v>
      </c>
      <c r="K15" s="45">
        <v>0</v>
      </c>
      <c r="L15" s="45">
        <v>0</v>
      </c>
      <c r="M15" s="45">
        <v>0</v>
      </c>
      <c r="N15" s="45">
        <v>0</v>
      </c>
      <c r="O15" s="45">
        <v>0</v>
      </c>
      <c r="P15" s="45">
        <v>0</v>
      </c>
      <c r="Q15" s="46">
        <v>0</v>
      </c>
    </row>
    <row r="16" spans="2:17" ht="30.75" customHeight="1" x14ac:dyDescent="0.3">
      <c r="B16" s="19" t="s">
        <v>59</v>
      </c>
      <c r="C16" s="45">
        <v>427732</v>
      </c>
      <c r="D16" s="45">
        <v>53269</v>
      </c>
      <c r="E16" s="45">
        <v>53269</v>
      </c>
      <c r="F16" s="45">
        <v>0</v>
      </c>
      <c r="G16" s="45">
        <v>77363</v>
      </c>
      <c r="H16" s="45">
        <v>0</v>
      </c>
      <c r="I16" s="45">
        <v>0</v>
      </c>
      <c r="J16" s="45">
        <v>0</v>
      </c>
      <c r="K16" s="45">
        <v>0</v>
      </c>
      <c r="L16" s="45">
        <v>0</v>
      </c>
      <c r="M16" s="45">
        <v>0</v>
      </c>
      <c r="N16" s="45">
        <v>-53896</v>
      </c>
      <c r="O16" s="45">
        <v>0</v>
      </c>
      <c r="P16" s="45">
        <v>8378</v>
      </c>
      <c r="Q16" s="46">
        <v>418726</v>
      </c>
    </row>
    <row r="17" spans="2:17" ht="30.75" customHeight="1" x14ac:dyDescent="0.3">
      <c r="B17" s="19" t="s">
        <v>60</v>
      </c>
      <c r="C17" s="45">
        <v>0</v>
      </c>
      <c r="D17" s="45">
        <v>0</v>
      </c>
      <c r="E17" s="45">
        <v>0</v>
      </c>
      <c r="F17" s="45">
        <v>0</v>
      </c>
      <c r="G17" s="45">
        <v>0</v>
      </c>
      <c r="H17" s="45">
        <v>0</v>
      </c>
      <c r="I17" s="45">
        <v>0</v>
      </c>
      <c r="J17" s="45">
        <v>0</v>
      </c>
      <c r="K17" s="45">
        <v>0</v>
      </c>
      <c r="L17" s="45">
        <v>0</v>
      </c>
      <c r="M17" s="45">
        <v>0</v>
      </c>
      <c r="N17" s="45">
        <v>0</v>
      </c>
      <c r="O17" s="45">
        <v>0</v>
      </c>
      <c r="P17" s="45">
        <v>0</v>
      </c>
      <c r="Q17" s="46">
        <v>0</v>
      </c>
    </row>
    <row r="18" spans="2:17" ht="30.75" customHeight="1" x14ac:dyDescent="0.3">
      <c r="B18" s="19" t="s">
        <v>61</v>
      </c>
      <c r="C18" s="45">
        <v>0</v>
      </c>
      <c r="D18" s="45">
        <v>0</v>
      </c>
      <c r="E18" s="45">
        <v>0</v>
      </c>
      <c r="F18" s="45">
        <v>0</v>
      </c>
      <c r="G18" s="45">
        <v>0</v>
      </c>
      <c r="H18" s="45">
        <v>0</v>
      </c>
      <c r="I18" s="45">
        <v>0</v>
      </c>
      <c r="J18" s="45">
        <v>0</v>
      </c>
      <c r="K18" s="45">
        <v>0</v>
      </c>
      <c r="L18" s="45">
        <v>0</v>
      </c>
      <c r="M18" s="45">
        <v>0</v>
      </c>
      <c r="N18" s="45">
        <v>0</v>
      </c>
      <c r="O18" s="45">
        <v>0</v>
      </c>
      <c r="P18" s="45">
        <v>0</v>
      </c>
      <c r="Q18" s="46">
        <v>0</v>
      </c>
    </row>
    <row r="19" spans="2:17" ht="30.75" customHeight="1" x14ac:dyDescent="0.3">
      <c r="B19" s="19" t="s">
        <v>185</v>
      </c>
      <c r="C19" s="45">
        <v>0</v>
      </c>
      <c r="D19" s="45">
        <v>0</v>
      </c>
      <c r="E19" s="45">
        <v>0</v>
      </c>
      <c r="F19" s="45">
        <v>0</v>
      </c>
      <c r="G19" s="45">
        <v>0</v>
      </c>
      <c r="H19" s="45">
        <v>0</v>
      </c>
      <c r="I19" s="45">
        <v>0</v>
      </c>
      <c r="J19" s="45">
        <v>0</v>
      </c>
      <c r="K19" s="45">
        <v>0</v>
      </c>
      <c r="L19" s="45">
        <v>0</v>
      </c>
      <c r="M19" s="45">
        <v>0</v>
      </c>
      <c r="N19" s="45">
        <v>0</v>
      </c>
      <c r="O19" s="45">
        <v>0</v>
      </c>
      <c r="P19" s="45">
        <v>0</v>
      </c>
      <c r="Q19" s="46">
        <v>0</v>
      </c>
    </row>
    <row r="20" spans="2:17" ht="30.75" customHeight="1" x14ac:dyDescent="0.3">
      <c r="B20" s="19" t="s">
        <v>190</v>
      </c>
      <c r="C20" s="45">
        <v>3026231</v>
      </c>
      <c r="D20" s="45">
        <v>1857985</v>
      </c>
      <c r="E20" s="45">
        <v>1857985</v>
      </c>
      <c r="F20" s="45">
        <v>0</v>
      </c>
      <c r="G20" s="45">
        <v>1057278</v>
      </c>
      <c r="H20" s="45">
        <v>1120708</v>
      </c>
      <c r="I20" s="45">
        <v>0</v>
      </c>
      <c r="J20" s="45">
        <v>0</v>
      </c>
      <c r="K20" s="45">
        <v>0</v>
      </c>
      <c r="L20" s="45">
        <v>143367</v>
      </c>
      <c r="M20" s="45">
        <v>530649</v>
      </c>
      <c r="N20" s="45">
        <v>758225</v>
      </c>
      <c r="O20" s="45">
        <v>0</v>
      </c>
      <c r="P20" s="45">
        <v>0</v>
      </c>
      <c r="Q20" s="46">
        <v>3847717</v>
      </c>
    </row>
    <row r="21" spans="2:17" ht="30.75" customHeight="1" x14ac:dyDescent="0.3">
      <c r="B21" s="19" t="s">
        <v>36</v>
      </c>
      <c r="C21" s="45">
        <v>356933</v>
      </c>
      <c r="D21" s="45">
        <v>0</v>
      </c>
      <c r="E21" s="45">
        <v>0</v>
      </c>
      <c r="F21" s="45">
        <v>0</v>
      </c>
      <c r="G21" s="45">
        <v>0</v>
      </c>
      <c r="H21" s="45">
        <v>-65120</v>
      </c>
      <c r="I21" s="45">
        <v>0</v>
      </c>
      <c r="J21" s="45">
        <v>0</v>
      </c>
      <c r="K21" s="45">
        <v>0</v>
      </c>
      <c r="L21" s="45">
        <v>7</v>
      </c>
      <c r="M21" s="45">
        <v>3826</v>
      </c>
      <c r="N21" s="45">
        <v>1587</v>
      </c>
      <c r="O21" s="45">
        <v>0</v>
      </c>
      <c r="P21" s="45">
        <v>0</v>
      </c>
      <c r="Q21" s="46">
        <v>419807</v>
      </c>
    </row>
    <row r="22" spans="2:17" ht="30.75" customHeight="1" x14ac:dyDescent="0.3">
      <c r="B22" s="19" t="s">
        <v>62</v>
      </c>
      <c r="C22" s="45">
        <v>23658</v>
      </c>
      <c r="D22" s="45">
        <v>25389</v>
      </c>
      <c r="E22" s="45">
        <v>25389</v>
      </c>
      <c r="F22" s="45">
        <v>0</v>
      </c>
      <c r="G22" s="45">
        <v>42248</v>
      </c>
      <c r="H22" s="45">
        <v>20506</v>
      </c>
      <c r="I22" s="45">
        <v>21787</v>
      </c>
      <c r="J22" s="45">
        <v>0</v>
      </c>
      <c r="K22" s="45">
        <v>0</v>
      </c>
      <c r="L22" s="45">
        <v>0</v>
      </c>
      <c r="M22" s="45">
        <v>46538</v>
      </c>
      <c r="N22" s="45">
        <v>25736</v>
      </c>
      <c r="O22" s="45">
        <v>0</v>
      </c>
      <c r="P22" s="45">
        <v>-16377</v>
      </c>
      <c r="Q22" s="46">
        <v>2330</v>
      </c>
    </row>
    <row r="23" spans="2:17" ht="30.75" customHeight="1" x14ac:dyDescent="0.3">
      <c r="B23" s="19" t="s">
        <v>63</v>
      </c>
      <c r="C23" s="45">
        <v>6112159</v>
      </c>
      <c r="D23" s="45">
        <v>1062452</v>
      </c>
      <c r="E23" s="45">
        <v>1062452</v>
      </c>
      <c r="F23" s="45">
        <v>0</v>
      </c>
      <c r="G23" s="45">
        <v>1610760</v>
      </c>
      <c r="H23" s="45">
        <v>25025</v>
      </c>
      <c r="I23" s="45">
        <v>1633771</v>
      </c>
      <c r="J23" s="45">
        <v>0</v>
      </c>
      <c r="K23" s="45">
        <v>0</v>
      </c>
      <c r="L23" s="45">
        <v>0</v>
      </c>
      <c r="M23" s="45">
        <v>0</v>
      </c>
      <c r="N23" s="45">
        <v>343115</v>
      </c>
      <c r="O23" s="45">
        <v>39907</v>
      </c>
      <c r="P23" s="45">
        <v>48197</v>
      </c>
      <c r="Q23" s="46">
        <v>5770826</v>
      </c>
    </row>
    <row r="24" spans="2:17" ht="30.75" customHeight="1" x14ac:dyDescent="0.3">
      <c r="B24" s="19" t="s">
        <v>64</v>
      </c>
      <c r="C24" s="45">
        <v>0</v>
      </c>
      <c r="D24" s="45">
        <v>2060</v>
      </c>
      <c r="E24" s="45">
        <v>2060</v>
      </c>
      <c r="F24" s="45">
        <v>0</v>
      </c>
      <c r="G24" s="45">
        <v>0</v>
      </c>
      <c r="H24" s="45">
        <v>0</v>
      </c>
      <c r="I24" s="45">
        <v>0</v>
      </c>
      <c r="J24" s="45">
        <v>0</v>
      </c>
      <c r="K24" s="45">
        <v>0</v>
      </c>
      <c r="L24" s="45">
        <v>0</v>
      </c>
      <c r="M24" s="45">
        <v>0</v>
      </c>
      <c r="N24" s="45">
        <v>0</v>
      </c>
      <c r="O24" s="45">
        <v>0</v>
      </c>
      <c r="P24" s="45">
        <v>0</v>
      </c>
      <c r="Q24" s="46">
        <v>2060</v>
      </c>
    </row>
    <row r="25" spans="2:17" ht="30.75" customHeight="1" x14ac:dyDescent="0.3">
      <c r="B25" s="19" t="s">
        <v>188</v>
      </c>
      <c r="C25" s="45">
        <v>0</v>
      </c>
      <c r="D25" s="45">
        <v>0</v>
      </c>
      <c r="E25" s="45">
        <v>0</v>
      </c>
      <c r="F25" s="45">
        <v>0</v>
      </c>
      <c r="G25" s="45">
        <v>0</v>
      </c>
      <c r="H25" s="45">
        <v>0</v>
      </c>
      <c r="I25" s="45">
        <v>0</v>
      </c>
      <c r="J25" s="45">
        <v>0</v>
      </c>
      <c r="K25" s="45">
        <v>0</v>
      </c>
      <c r="L25" s="45">
        <v>0</v>
      </c>
      <c r="M25" s="45">
        <v>0</v>
      </c>
      <c r="N25" s="45">
        <v>0</v>
      </c>
      <c r="O25" s="45">
        <v>0</v>
      </c>
      <c r="P25" s="45">
        <v>0</v>
      </c>
      <c r="Q25" s="46">
        <v>0</v>
      </c>
    </row>
    <row r="26" spans="2:17" ht="30.75" customHeight="1" x14ac:dyDescent="0.3">
      <c r="B26" s="19" t="s">
        <v>189</v>
      </c>
      <c r="C26" s="45">
        <v>0</v>
      </c>
      <c r="D26" s="45">
        <v>0</v>
      </c>
      <c r="E26" s="45">
        <v>0</v>
      </c>
      <c r="F26" s="45">
        <v>0</v>
      </c>
      <c r="G26" s="45">
        <v>0</v>
      </c>
      <c r="H26" s="45">
        <v>0</v>
      </c>
      <c r="I26" s="45">
        <v>0</v>
      </c>
      <c r="J26" s="45">
        <v>0</v>
      </c>
      <c r="K26" s="45">
        <v>0</v>
      </c>
      <c r="L26" s="45">
        <v>0</v>
      </c>
      <c r="M26" s="45">
        <v>0</v>
      </c>
      <c r="N26" s="45">
        <v>0</v>
      </c>
      <c r="O26" s="45">
        <v>0</v>
      </c>
      <c r="P26" s="45">
        <v>0</v>
      </c>
      <c r="Q26" s="46">
        <v>0</v>
      </c>
    </row>
    <row r="27" spans="2:17" ht="30.75" customHeight="1" x14ac:dyDescent="0.3">
      <c r="B27" s="19" t="s">
        <v>214</v>
      </c>
      <c r="C27" s="45">
        <v>7379791</v>
      </c>
      <c r="D27" s="45">
        <v>1039814</v>
      </c>
      <c r="E27" s="45">
        <v>1039814</v>
      </c>
      <c r="F27" s="45">
        <v>0</v>
      </c>
      <c r="G27" s="45">
        <v>1366228</v>
      </c>
      <c r="H27" s="45">
        <v>1172740</v>
      </c>
      <c r="I27" s="45">
        <v>0</v>
      </c>
      <c r="J27" s="45">
        <v>0</v>
      </c>
      <c r="K27" s="45">
        <v>0</v>
      </c>
      <c r="L27" s="45">
        <v>78024</v>
      </c>
      <c r="M27" s="45">
        <v>275681</v>
      </c>
      <c r="N27" s="45">
        <v>800267</v>
      </c>
      <c r="O27" s="45">
        <v>62726</v>
      </c>
      <c r="P27" s="45">
        <v>0</v>
      </c>
      <c r="Q27" s="46">
        <v>7630701</v>
      </c>
    </row>
    <row r="28" spans="2:17" ht="30.75" customHeight="1" x14ac:dyDescent="0.3">
      <c r="B28" s="19" t="s">
        <v>40</v>
      </c>
      <c r="C28" s="45">
        <v>0</v>
      </c>
      <c r="D28" s="45">
        <v>0</v>
      </c>
      <c r="E28" s="45">
        <v>0</v>
      </c>
      <c r="F28" s="45">
        <v>0</v>
      </c>
      <c r="G28" s="45">
        <v>0</v>
      </c>
      <c r="H28" s="45">
        <v>0</v>
      </c>
      <c r="I28" s="45">
        <v>0</v>
      </c>
      <c r="J28" s="45">
        <v>0</v>
      </c>
      <c r="K28" s="45">
        <v>0</v>
      </c>
      <c r="L28" s="45">
        <v>0</v>
      </c>
      <c r="M28" s="45">
        <v>0</v>
      </c>
      <c r="N28" s="45">
        <v>0</v>
      </c>
      <c r="O28" s="45">
        <v>0</v>
      </c>
      <c r="P28" s="45">
        <v>0</v>
      </c>
      <c r="Q28" s="46">
        <v>0</v>
      </c>
    </row>
    <row r="29" spans="2:17" ht="30.75" customHeight="1" x14ac:dyDescent="0.3">
      <c r="B29" s="19" t="s">
        <v>65</v>
      </c>
      <c r="C29" s="45">
        <v>-868</v>
      </c>
      <c r="D29" s="45">
        <v>1377</v>
      </c>
      <c r="E29" s="45">
        <v>1377</v>
      </c>
      <c r="F29" s="45">
        <v>0</v>
      </c>
      <c r="G29" s="45">
        <v>743</v>
      </c>
      <c r="H29" s="45">
        <v>642</v>
      </c>
      <c r="I29" s="45">
        <v>0</v>
      </c>
      <c r="J29" s="45">
        <v>0</v>
      </c>
      <c r="K29" s="45">
        <v>0</v>
      </c>
      <c r="L29" s="45">
        <v>0</v>
      </c>
      <c r="M29" s="45">
        <v>161</v>
      </c>
      <c r="N29" s="45">
        <v>225</v>
      </c>
      <c r="O29" s="45">
        <v>0</v>
      </c>
      <c r="P29" s="45">
        <v>0</v>
      </c>
      <c r="Q29" s="46">
        <v>-69</v>
      </c>
    </row>
    <row r="30" spans="2:17" ht="30.75" customHeight="1" x14ac:dyDescent="0.3">
      <c r="B30" s="19" t="s">
        <v>66</v>
      </c>
      <c r="C30" s="45">
        <v>0</v>
      </c>
      <c r="D30" s="45">
        <v>0</v>
      </c>
      <c r="E30" s="45">
        <v>0</v>
      </c>
      <c r="F30" s="45">
        <v>0</v>
      </c>
      <c r="G30" s="45">
        <v>0</v>
      </c>
      <c r="H30" s="45">
        <v>0</v>
      </c>
      <c r="I30" s="45">
        <v>0</v>
      </c>
      <c r="J30" s="45">
        <v>0</v>
      </c>
      <c r="K30" s="45">
        <v>0</v>
      </c>
      <c r="L30" s="45">
        <v>0</v>
      </c>
      <c r="M30" s="45">
        <v>0</v>
      </c>
      <c r="N30" s="45">
        <v>0</v>
      </c>
      <c r="O30" s="45">
        <v>0</v>
      </c>
      <c r="P30" s="45">
        <v>0</v>
      </c>
      <c r="Q30" s="46">
        <v>0</v>
      </c>
    </row>
    <row r="31" spans="2:17" ht="30.75" customHeight="1" x14ac:dyDescent="0.3">
      <c r="B31" s="19" t="s">
        <v>67</v>
      </c>
      <c r="C31" s="45">
        <v>936163</v>
      </c>
      <c r="D31" s="45">
        <v>93579</v>
      </c>
      <c r="E31" s="45">
        <v>93579</v>
      </c>
      <c r="F31" s="45">
        <v>0</v>
      </c>
      <c r="G31" s="45">
        <v>186172</v>
      </c>
      <c r="H31" s="45">
        <v>69981</v>
      </c>
      <c r="I31" s="45">
        <v>116191</v>
      </c>
      <c r="J31" s="45">
        <v>0</v>
      </c>
      <c r="K31" s="45">
        <v>0</v>
      </c>
      <c r="L31" s="45">
        <v>0</v>
      </c>
      <c r="M31" s="45">
        <v>0</v>
      </c>
      <c r="N31" s="45">
        <v>0</v>
      </c>
      <c r="O31" s="45">
        <v>0</v>
      </c>
      <c r="P31" s="45">
        <v>0</v>
      </c>
      <c r="Q31" s="46">
        <v>843570</v>
      </c>
    </row>
    <row r="32" spans="2:17" ht="30.75" customHeight="1" x14ac:dyDescent="0.25">
      <c r="B32" s="97" t="s">
        <v>47</v>
      </c>
      <c r="C32" s="102">
        <f>SUM(C6:C31)</f>
        <v>18261799</v>
      </c>
      <c r="D32" s="102">
        <f t="shared" ref="D32:Q32" si="0">SUM(D6:D31)</f>
        <v>4788861</v>
      </c>
      <c r="E32" s="102">
        <f t="shared" si="0"/>
        <v>4788861</v>
      </c>
      <c r="F32" s="102">
        <f t="shared" si="0"/>
        <v>0</v>
      </c>
      <c r="G32" s="102">
        <f t="shared" si="0"/>
        <v>5839641</v>
      </c>
      <c r="H32" s="102">
        <f t="shared" si="0"/>
        <v>3843331</v>
      </c>
      <c r="I32" s="102">
        <f t="shared" si="0"/>
        <v>1771749</v>
      </c>
      <c r="J32" s="102">
        <f t="shared" si="0"/>
        <v>0</v>
      </c>
      <c r="K32" s="102">
        <f t="shared" si="0"/>
        <v>0</v>
      </c>
      <c r="L32" s="102">
        <f t="shared" si="0"/>
        <v>221398</v>
      </c>
      <c r="M32" s="102">
        <f t="shared" si="0"/>
        <v>856855</v>
      </c>
      <c r="N32" s="102">
        <f t="shared" si="0"/>
        <v>1875259</v>
      </c>
      <c r="O32" s="102">
        <f t="shared" si="0"/>
        <v>102633</v>
      </c>
      <c r="P32" s="102">
        <f t="shared" si="0"/>
        <v>40198</v>
      </c>
      <c r="Q32" s="102">
        <f t="shared" si="0"/>
        <v>18089755</v>
      </c>
    </row>
    <row r="33" spans="2:17" ht="30.75" customHeight="1" x14ac:dyDescent="0.25">
      <c r="B33" s="266" t="s">
        <v>48</v>
      </c>
      <c r="C33" s="267"/>
      <c r="D33" s="267"/>
      <c r="E33" s="267"/>
      <c r="F33" s="267"/>
      <c r="G33" s="267"/>
      <c r="H33" s="267"/>
      <c r="I33" s="267"/>
      <c r="J33" s="267"/>
      <c r="K33" s="267"/>
      <c r="L33" s="267"/>
      <c r="M33" s="267"/>
      <c r="N33" s="267"/>
      <c r="O33" s="267"/>
      <c r="P33" s="267"/>
      <c r="Q33" s="268"/>
    </row>
    <row r="34" spans="2:17" ht="30.75" customHeight="1" x14ac:dyDescent="0.3">
      <c r="B34" s="19" t="s">
        <v>49</v>
      </c>
      <c r="C34" s="45">
        <v>0</v>
      </c>
      <c r="D34" s="45">
        <v>0</v>
      </c>
      <c r="E34" s="45">
        <v>0</v>
      </c>
      <c r="F34" s="45">
        <v>0</v>
      </c>
      <c r="G34" s="45">
        <f>SUM(H34:K34)</f>
        <v>0</v>
      </c>
      <c r="H34" s="45">
        <v>0</v>
      </c>
      <c r="I34" s="45">
        <v>0</v>
      </c>
      <c r="J34" s="45">
        <v>0</v>
      </c>
      <c r="K34" s="45">
        <v>0</v>
      </c>
      <c r="L34" s="45">
        <v>0</v>
      </c>
      <c r="M34" s="45">
        <v>0</v>
      </c>
      <c r="N34" s="45">
        <v>0</v>
      </c>
      <c r="O34" s="45">
        <v>0</v>
      </c>
      <c r="P34" s="45">
        <v>0</v>
      </c>
      <c r="Q34" s="46">
        <v>0</v>
      </c>
    </row>
    <row r="35" spans="2:17" ht="30.75" customHeight="1" x14ac:dyDescent="0.3">
      <c r="B35" s="19" t="s">
        <v>82</v>
      </c>
      <c r="C35" s="45">
        <v>0</v>
      </c>
      <c r="D35" s="45">
        <v>0</v>
      </c>
      <c r="E35" s="45">
        <v>0</v>
      </c>
      <c r="F35" s="45">
        <v>0</v>
      </c>
      <c r="G35" s="45">
        <f>SUM(H35:K35)</f>
        <v>0</v>
      </c>
      <c r="H35" s="45">
        <v>0</v>
      </c>
      <c r="I35" s="45">
        <v>0</v>
      </c>
      <c r="J35" s="45">
        <v>0</v>
      </c>
      <c r="K35" s="45">
        <v>0</v>
      </c>
      <c r="L35" s="45">
        <v>0</v>
      </c>
      <c r="M35" s="45">
        <v>0</v>
      </c>
      <c r="N35" s="45">
        <v>0</v>
      </c>
      <c r="O35" s="45">
        <v>0</v>
      </c>
      <c r="P35" s="45">
        <v>0</v>
      </c>
      <c r="Q35" s="46">
        <v>736</v>
      </c>
    </row>
    <row r="36" spans="2:17" ht="30.75" customHeight="1" x14ac:dyDescent="0.3">
      <c r="B36" s="19" t="s">
        <v>50</v>
      </c>
      <c r="C36" s="45">
        <v>0</v>
      </c>
      <c r="D36" s="45">
        <v>0</v>
      </c>
      <c r="E36" s="45">
        <v>0</v>
      </c>
      <c r="F36" s="45">
        <v>0</v>
      </c>
      <c r="G36" s="45">
        <f>SUM(H36:K36)</f>
        <v>0</v>
      </c>
      <c r="H36" s="45">
        <v>0</v>
      </c>
      <c r="I36" s="45">
        <v>0</v>
      </c>
      <c r="J36" s="45">
        <v>0</v>
      </c>
      <c r="K36" s="45">
        <v>0</v>
      </c>
      <c r="L36" s="45">
        <v>0</v>
      </c>
      <c r="M36" s="45">
        <v>0</v>
      </c>
      <c r="N36" s="45">
        <v>0</v>
      </c>
      <c r="O36" s="45">
        <v>0</v>
      </c>
      <c r="P36" s="45">
        <v>0</v>
      </c>
      <c r="Q36" s="46">
        <v>0</v>
      </c>
    </row>
    <row r="37" spans="2:17" ht="30.75" customHeight="1" x14ac:dyDescent="0.25">
      <c r="B37" s="97" t="s">
        <v>47</v>
      </c>
      <c r="C37" s="102">
        <f>SUM(C34:C36)</f>
        <v>0</v>
      </c>
      <c r="D37" s="102">
        <f t="shared" ref="D37:Q37" si="1">SUM(D34:D36)</f>
        <v>0</v>
      </c>
      <c r="E37" s="102">
        <f t="shared" si="1"/>
        <v>0</v>
      </c>
      <c r="F37" s="102">
        <f t="shared" si="1"/>
        <v>0</v>
      </c>
      <c r="G37" s="102">
        <f t="shared" si="1"/>
        <v>0</v>
      </c>
      <c r="H37" s="102">
        <f t="shared" si="1"/>
        <v>0</v>
      </c>
      <c r="I37" s="102">
        <f t="shared" si="1"/>
        <v>0</v>
      </c>
      <c r="J37" s="102">
        <f t="shared" si="1"/>
        <v>0</v>
      </c>
      <c r="K37" s="102">
        <f t="shared" si="1"/>
        <v>0</v>
      </c>
      <c r="L37" s="102">
        <f t="shared" si="1"/>
        <v>0</v>
      </c>
      <c r="M37" s="102">
        <f t="shared" si="1"/>
        <v>0</v>
      </c>
      <c r="N37" s="102">
        <f t="shared" si="1"/>
        <v>0</v>
      </c>
      <c r="O37" s="102">
        <f t="shared" si="1"/>
        <v>0</v>
      </c>
      <c r="P37" s="102">
        <f t="shared" si="1"/>
        <v>0</v>
      </c>
      <c r="Q37" s="102">
        <f t="shared" si="1"/>
        <v>736</v>
      </c>
    </row>
    <row r="38" spans="2:17" x14ac:dyDescent="0.25">
      <c r="B38" s="275" t="s">
        <v>52</v>
      </c>
      <c r="C38" s="275"/>
      <c r="D38" s="275"/>
      <c r="E38" s="275"/>
      <c r="F38" s="275"/>
      <c r="G38" s="275"/>
      <c r="H38" s="275"/>
      <c r="I38" s="275"/>
      <c r="J38" s="275"/>
      <c r="K38" s="275"/>
      <c r="L38" s="275"/>
      <c r="M38" s="275"/>
      <c r="N38" s="275"/>
      <c r="O38" s="275"/>
      <c r="P38" s="275"/>
      <c r="Q38" s="275"/>
    </row>
  </sheetData>
  <sheetProtection password="E931" sheet="1" objects="1" scenarios="1"/>
  <mergeCells count="4">
    <mergeCell ref="B3:Q3"/>
    <mergeCell ref="B5:Q5"/>
    <mergeCell ref="B33:Q33"/>
    <mergeCell ref="B38:Q38"/>
  </mergeCells>
  <pageMargins left="0.7" right="0.7" top="0.75" bottom="0.75" header="0.3" footer="0.3"/>
  <pageSetup paperSize="9" scale="37" orientation="landscape" r:id="rId1"/>
  <ignoredErrors>
    <ignoredError sqref="G34:G36"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Q38"/>
  <sheetViews>
    <sheetView showGridLines="0" topLeftCell="B19" zoomScale="80" zoomScaleNormal="80" workbookViewId="0">
      <selection activeCell="F11" sqref="F11"/>
    </sheetView>
  </sheetViews>
  <sheetFormatPr defaultColWidth="15.7109375" defaultRowHeight="15" x14ac:dyDescent="0.25"/>
  <cols>
    <col min="1" max="1" width="15.7109375" style="11"/>
    <col min="2" max="2" width="44.7109375" style="11" customWidth="1"/>
    <col min="3" max="16" width="20.28515625" style="11" customWidth="1"/>
    <col min="17" max="17" width="20.28515625" style="24" customWidth="1"/>
    <col min="18" max="16384" width="15.7109375" style="11"/>
  </cols>
  <sheetData>
    <row r="2" spans="2:17" ht="8.25" customHeight="1" x14ac:dyDescent="0.25"/>
    <row r="3" spans="2:17" ht="26.25" customHeight="1" x14ac:dyDescent="0.25">
      <c r="B3" s="273" t="s">
        <v>247</v>
      </c>
      <c r="C3" s="273"/>
      <c r="D3" s="273"/>
      <c r="E3" s="273"/>
      <c r="F3" s="273"/>
      <c r="G3" s="273"/>
      <c r="H3" s="273"/>
      <c r="I3" s="273"/>
      <c r="J3" s="273"/>
      <c r="K3" s="273"/>
      <c r="L3" s="273"/>
      <c r="M3" s="273"/>
      <c r="N3" s="273"/>
      <c r="O3" s="273"/>
      <c r="P3" s="273"/>
      <c r="Q3" s="273"/>
    </row>
    <row r="4" spans="2:17" s="37" customFormat="1" ht="26.25" x14ac:dyDescent="0.25">
      <c r="B4" s="110" t="s">
        <v>0</v>
      </c>
      <c r="C4" s="105" t="s">
        <v>69</v>
      </c>
      <c r="D4" s="105" t="s">
        <v>70</v>
      </c>
      <c r="E4" s="105" t="s">
        <v>71</v>
      </c>
      <c r="F4" s="105" t="s">
        <v>72</v>
      </c>
      <c r="G4" s="105" t="s">
        <v>73</v>
      </c>
      <c r="H4" s="105" t="s">
        <v>90</v>
      </c>
      <c r="I4" s="111" t="s">
        <v>74</v>
      </c>
      <c r="J4" s="105" t="s">
        <v>75</v>
      </c>
      <c r="K4" s="196" t="s">
        <v>76</v>
      </c>
      <c r="L4" s="196" t="s">
        <v>77</v>
      </c>
      <c r="M4" s="196" t="s">
        <v>78</v>
      </c>
      <c r="N4" s="196" t="s">
        <v>2</v>
      </c>
      <c r="O4" s="196" t="s">
        <v>79</v>
      </c>
      <c r="P4" s="196" t="s">
        <v>80</v>
      </c>
      <c r="Q4" s="196" t="s">
        <v>81</v>
      </c>
    </row>
    <row r="5" spans="2:17" ht="33.75" customHeight="1" x14ac:dyDescent="0.25">
      <c r="B5" s="266" t="s">
        <v>16</v>
      </c>
      <c r="C5" s="267"/>
      <c r="D5" s="267"/>
      <c r="E5" s="267"/>
      <c r="F5" s="267"/>
      <c r="G5" s="267"/>
      <c r="H5" s="267"/>
      <c r="I5" s="267"/>
      <c r="J5" s="267"/>
      <c r="K5" s="267"/>
      <c r="L5" s="267"/>
      <c r="M5" s="267"/>
      <c r="N5" s="267"/>
      <c r="O5" s="267"/>
      <c r="P5" s="267"/>
      <c r="Q5" s="268"/>
    </row>
    <row r="6" spans="2:17" ht="27.75" customHeight="1" x14ac:dyDescent="0.3">
      <c r="B6" s="19" t="s">
        <v>53</v>
      </c>
      <c r="C6" s="45">
        <v>0</v>
      </c>
      <c r="D6" s="45">
        <v>0</v>
      </c>
      <c r="E6" s="45">
        <v>0</v>
      </c>
      <c r="F6" s="45">
        <v>0</v>
      </c>
      <c r="G6" s="45">
        <v>0</v>
      </c>
      <c r="H6" s="45">
        <v>0</v>
      </c>
      <c r="I6" s="45">
        <v>0</v>
      </c>
      <c r="J6" s="45">
        <v>0</v>
      </c>
      <c r="K6" s="45">
        <v>0</v>
      </c>
      <c r="L6" s="45">
        <v>0</v>
      </c>
      <c r="M6" s="45">
        <v>0</v>
      </c>
      <c r="N6" s="45">
        <v>0</v>
      </c>
      <c r="O6" s="45">
        <v>0</v>
      </c>
      <c r="P6" s="45">
        <v>0</v>
      </c>
      <c r="Q6" s="46">
        <v>0</v>
      </c>
    </row>
    <row r="7" spans="2:17" ht="27.75" customHeight="1" x14ac:dyDescent="0.3">
      <c r="B7" s="19" t="s">
        <v>200</v>
      </c>
      <c r="C7" s="45">
        <v>0</v>
      </c>
      <c r="D7" s="45">
        <v>0</v>
      </c>
      <c r="E7" s="45">
        <v>0</v>
      </c>
      <c r="F7" s="45">
        <v>0</v>
      </c>
      <c r="G7" s="45">
        <v>0</v>
      </c>
      <c r="H7" s="45">
        <v>0</v>
      </c>
      <c r="I7" s="45">
        <v>0</v>
      </c>
      <c r="J7" s="45">
        <v>0</v>
      </c>
      <c r="K7" s="45">
        <v>0</v>
      </c>
      <c r="L7" s="45">
        <v>0</v>
      </c>
      <c r="M7" s="45">
        <v>0</v>
      </c>
      <c r="N7" s="45">
        <v>0</v>
      </c>
      <c r="O7" s="45">
        <v>0</v>
      </c>
      <c r="P7" s="45">
        <v>0</v>
      </c>
      <c r="Q7" s="46">
        <v>0</v>
      </c>
    </row>
    <row r="8" spans="2:17" ht="27.75" customHeight="1" x14ac:dyDescent="0.3">
      <c r="B8" s="19" t="s">
        <v>213</v>
      </c>
      <c r="C8" s="45">
        <v>0</v>
      </c>
      <c r="D8" s="45">
        <v>0</v>
      </c>
      <c r="E8" s="45">
        <v>0</v>
      </c>
      <c r="F8" s="45">
        <v>0</v>
      </c>
      <c r="G8" s="45">
        <v>0</v>
      </c>
      <c r="H8" s="45">
        <v>0</v>
      </c>
      <c r="I8" s="45">
        <v>0</v>
      </c>
      <c r="J8" s="45">
        <v>0</v>
      </c>
      <c r="K8" s="45">
        <v>0</v>
      </c>
      <c r="L8" s="45">
        <v>0</v>
      </c>
      <c r="M8" s="45">
        <v>0</v>
      </c>
      <c r="N8" s="45">
        <v>0</v>
      </c>
      <c r="O8" s="45">
        <v>0</v>
      </c>
      <c r="P8" s="45">
        <v>0</v>
      </c>
      <c r="Q8" s="46">
        <v>0</v>
      </c>
    </row>
    <row r="9" spans="2:17" ht="27.75" customHeight="1" x14ac:dyDescent="0.3">
      <c r="B9" s="19" t="s">
        <v>21</v>
      </c>
      <c r="C9" s="45">
        <v>0</v>
      </c>
      <c r="D9" s="45">
        <v>0</v>
      </c>
      <c r="E9" s="45">
        <v>0</v>
      </c>
      <c r="F9" s="45">
        <v>0</v>
      </c>
      <c r="G9" s="45">
        <v>0</v>
      </c>
      <c r="H9" s="45">
        <v>0</v>
      </c>
      <c r="I9" s="45">
        <v>0</v>
      </c>
      <c r="J9" s="45">
        <v>0</v>
      </c>
      <c r="K9" s="45">
        <v>0</v>
      </c>
      <c r="L9" s="45">
        <v>0</v>
      </c>
      <c r="M9" s="45">
        <v>0</v>
      </c>
      <c r="N9" s="45">
        <v>0</v>
      </c>
      <c r="O9" s="45">
        <v>0</v>
      </c>
      <c r="P9" s="45">
        <v>0</v>
      </c>
      <c r="Q9" s="46">
        <v>0</v>
      </c>
    </row>
    <row r="10" spans="2:17" ht="27.75" customHeight="1" x14ac:dyDescent="0.3">
      <c r="B10" s="19" t="s">
        <v>54</v>
      </c>
      <c r="C10" s="45">
        <v>0</v>
      </c>
      <c r="D10" s="45">
        <v>0</v>
      </c>
      <c r="E10" s="45">
        <v>0</v>
      </c>
      <c r="F10" s="45">
        <v>0</v>
      </c>
      <c r="G10" s="45">
        <v>0</v>
      </c>
      <c r="H10" s="45">
        <v>0</v>
      </c>
      <c r="I10" s="45">
        <v>0</v>
      </c>
      <c r="J10" s="45">
        <v>0</v>
      </c>
      <c r="K10" s="45">
        <v>0</v>
      </c>
      <c r="L10" s="45">
        <v>0</v>
      </c>
      <c r="M10" s="45">
        <v>0</v>
      </c>
      <c r="N10" s="45">
        <v>0</v>
      </c>
      <c r="O10" s="45">
        <v>0</v>
      </c>
      <c r="P10" s="45">
        <v>0</v>
      </c>
      <c r="Q10" s="46">
        <v>0</v>
      </c>
    </row>
    <row r="11" spans="2:17" ht="27.75" customHeight="1" x14ac:dyDescent="0.3">
      <c r="B11" s="19" t="s">
        <v>55</v>
      </c>
      <c r="C11" s="45">
        <v>0</v>
      </c>
      <c r="D11" s="45">
        <v>0</v>
      </c>
      <c r="E11" s="45">
        <v>0</v>
      </c>
      <c r="F11" s="45">
        <v>0</v>
      </c>
      <c r="G11" s="45">
        <v>0</v>
      </c>
      <c r="H11" s="45">
        <v>0</v>
      </c>
      <c r="I11" s="45">
        <v>0</v>
      </c>
      <c r="J11" s="45">
        <v>0</v>
      </c>
      <c r="K11" s="45">
        <v>0</v>
      </c>
      <c r="L11" s="45">
        <v>0</v>
      </c>
      <c r="M11" s="45">
        <v>0</v>
      </c>
      <c r="N11" s="45">
        <v>0</v>
      </c>
      <c r="O11" s="45">
        <v>0</v>
      </c>
      <c r="P11" s="45">
        <v>0</v>
      </c>
      <c r="Q11" s="46">
        <v>0</v>
      </c>
    </row>
    <row r="12" spans="2:17" ht="27.75" customHeight="1" x14ac:dyDescent="0.3">
      <c r="B12" s="19" t="s">
        <v>23</v>
      </c>
      <c r="C12" s="45">
        <v>0</v>
      </c>
      <c r="D12" s="45">
        <v>0</v>
      </c>
      <c r="E12" s="45">
        <v>0</v>
      </c>
      <c r="F12" s="45">
        <v>0</v>
      </c>
      <c r="G12" s="45">
        <v>0</v>
      </c>
      <c r="H12" s="45">
        <v>0</v>
      </c>
      <c r="I12" s="45">
        <v>0</v>
      </c>
      <c r="J12" s="45">
        <v>0</v>
      </c>
      <c r="K12" s="45">
        <v>0</v>
      </c>
      <c r="L12" s="45">
        <v>0</v>
      </c>
      <c r="M12" s="45">
        <v>0</v>
      </c>
      <c r="N12" s="45">
        <v>0</v>
      </c>
      <c r="O12" s="45">
        <v>0</v>
      </c>
      <c r="P12" s="45">
        <v>0</v>
      </c>
      <c r="Q12" s="46">
        <v>0</v>
      </c>
    </row>
    <row r="13" spans="2:17" ht="27.75" customHeight="1" x14ac:dyDescent="0.3">
      <c r="B13" s="19" t="s">
        <v>56</v>
      </c>
      <c r="C13" s="45">
        <v>0</v>
      </c>
      <c r="D13" s="45">
        <v>0</v>
      </c>
      <c r="E13" s="45">
        <v>0</v>
      </c>
      <c r="F13" s="45">
        <v>0</v>
      </c>
      <c r="G13" s="45">
        <v>0</v>
      </c>
      <c r="H13" s="45">
        <v>0</v>
      </c>
      <c r="I13" s="45">
        <v>0</v>
      </c>
      <c r="J13" s="45">
        <v>0</v>
      </c>
      <c r="K13" s="45">
        <v>0</v>
      </c>
      <c r="L13" s="45">
        <v>0</v>
      </c>
      <c r="M13" s="45">
        <v>0</v>
      </c>
      <c r="N13" s="45">
        <v>0</v>
      </c>
      <c r="O13" s="45">
        <v>0</v>
      </c>
      <c r="P13" s="45">
        <v>0</v>
      </c>
      <c r="Q13" s="46">
        <v>0</v>
      </c>
    </row>
    <row r="14" spans="2:17" ht="27.75" customHeight="1" x14ac:dyDescent="0.3">
      <c r="B14" s="19" t="s">
        <v>57</v>
      </c>
      <c r="C14" s="45">
        <v>0</v>
      </c>
      <c r="D14" s="45">
        <v>0</v>
      </c>
      <c r="E14" s="45">
        <v>0</v>
      </c>
      <c r="F14" s="45">
        <v>0</v>
      </c>
      <c r="G14" s="45">
        <v>0</v>
      </c>
      <c r="H14" s="45">
        <v>0</v>
      </c>
      <c r="I14" s="45">
        <v>0</v>
      </c>
      <c r="J14" s="45">
        <v>0</v>
      </c>
      <c r="K14" s="45">
        <v>0</v>
      </c>
      <c r="L14" s="45">
        <v>0</v>
      </c>
      <c r="M14" s="45">
        <v>0</v>
      </c>
      <c r="N14" s="45">
        <v>0</v>
      </c>
      <c r="O14" s="45">
        <v>0</v>
      </c>
      <c r="P14" s="45">
        <v>0</v>
      </c>
      <c r="Q14" s="46">
        <v>0</v>
      </c>
    </row>
    <row r="15" spans="2:17" ht="27.75" customHeight="1" x14ac:dyDescent="0.3">
      <c r="B15" s="19" t="s">
        <v>58</v>
      </c>
      <c r="C15" s="45">
        <v>0</v>
      </c>
      <c r="D15" s="45">
        <v>0</v>
      </c>
      <c r="E15" s="45">
        <v>0</v>
      </c>
      <c r="F15" s="45">
        <v>0</v>
      </c>
      <c r="G15" s="45">
        <v>0</v>
      </c>
      <c r="H15" s="45">
        <v>0</v>
      </c>
      <c r="I15" s="45">
        <v>0</v>
      </c>
      <c r="J15" s="45">
        <v>0</v>
      </c>
      <c r="K15" s="45">
        <v>0</v>
      </c>
      <c r="L15" s="45">
        <v>0</v>
      </c>
      <c r="M15" s="45">
        <v>0</v>
      </c>
      <c r="N15" s="45">
        <v>0</v>
      </c>
      <c r="O15" s="45">
        <v>0</v>
      </c>
      <c r="P15" s="45">
        <v>0</v>
      </c>
      <c r="Q15" s="46">
        <v>0</v>
      </c>
    </row>
    <row r="16" spans="2:17" ht="27.75" customHeight="1" x14ac:dyDescent="0.3">
      <c r="B16" s="19" t="s">
        <v>59</v>
      </c>
      <c r="C16" s="45">
        <v>18775</v>
      </c>
      <c r="D16" s="45">
        <v>0</v>
      </c>
      <c r="E16" s="45">
        <v>0</v>
      </c>
      <c r="F16" s="45">
        <v>0</v>
      </c>
      <c r="G16" s="45">
        <v>0</v>
      </c>
      <c r="H16" s="45">
        <v>0</v>
      </c>
      <c r="I16" s="45">
        <v>0</v>
      </c>
      <c r="J16" s="45">
        <v>0</v>
      </c>
      <c r="K16" s="45">
        <v>0</v>
      </c>
      <c r="L16" s="45">
        <v>0</v>
      </c>
      <c r="M16" s="45">
        <v>0</v>
      </c>
      <c r="N16" s="45">
        <v>2620</v>
      </c>
      <c r="O16" s="45">
        <v>0</v>
      </c>
      <c r="P16" s="45">
        <v>190</v>
      </c>
      <c r="Q16" s="46">
        <v>21205</v>
      </c>
    </row>
    <row r="17" spans="2:17" ht="27.75" customHeight="1" x14ac:dyDescent="0.3">
      <c r="B17" s="19" t="s">
        <v>60</v>
      </c>
      <c r="C17" s="45">
        <v>0</v>
      </c>
      <c r="D17" s="45">
        <v>0</v>
      </c>
      <c r="E17" s="45">
        <v>0</v>
      </c>
      <c r="F17" s="45">
        <v>0</v>
      </c>
      <c r="G17" s="45">
        <v>0</v>
      </c>
      <c r="H17" s="45">
        <v>0</v>
      </c>
      <c r="I17" s="45">
        <v>0</v>
      </c>
      <c r="J17" s="45">
        <v>0</v>
      </c>
      <c r="K17" s="45">
        <v>0</v>
      </c>
      <c r="L17" s="45">
        <v>0</v>
      </c>
      <c r="M17" s="45">
        <v>0</v>
      </c>
      <c r="N17" s="45">
        <v>0</v>
      </c>
      <c r="O17" s="45">
        <v>0</v>
      </c>
      <c r="P17" s="45">
        <v>0</v>
      </c>
      <c r="Q17" s="46">
        <v>0</v>
      </c>
    </row>
    <row r="18" spans="2:17" ht="27.75" customHeight="1" x14ac:dyDescent="0.3">
      <c r="B18" s="19" t="s">
        <v>61</v>
      </c>
      <c r="C18" s="45">
        <v>0</v>
      </c>
      <c r="D18" s="45">
        <v>0</v>
      </c>
      <c r="E18" s="45">
        <v>0</v>
      </c>
      <c r="F18" s="45">
        <v>0</v>
      </c>
      <c r="G18" s="45">
        <v>0</v>
      </c>
      <c r="H18" s="45">
        <v>0</v>
      </c>
      <c r="I18" s="45">
        <v>0</v>
      </c>
      <c r="J18" s="45">
        <v>0</v>
      </c>
      <c r="K18" s="45">
        <v>0</v>
      </c>
      <c r="L18" s="45">
        <v>0</v>
      </c>
      <c r="M18" s="45">
        <v>0</v>
      </c>
      <c r="N18" s="45">
        <v>0</v>
      </c>
      <c r="O18" s="45">
        <v>0</v>
      </c>
      <c r="P18" s="45">
        <v>0</v>
      </c>
      <c r="Q18" s="46">
        <v>0</v>
      </c>
    </row>
    <row r="19" spans="2:17" ht="27.75" customHeight="1" x14ac:dyDescent="0.3">
      <c r="B19" s="19" t="s">
        <v>185</v>
      </c>
      <c r="C19" s="45">
        <v>0</v>
      </c>
      <c r="D19" s="45">
        <v>0</v>
      </c>
      <c r="E19" s="45">
        <v>0</v>
      </c>
      <c r="F19" s="45">
        <v>0</v>
      </c>
      <c r="G19" s="45">
        <v>0</v>
      </c>
      <c r="H19" s="45">
        <v>0</v>
      </c>
      <c r="I19" s="45">
        <v>0</v>
      </c>
      <c r="J19" s="45">
        <v>0</v>
      </c>
      <c r="K19" s="45">
        <v>0</v>
      </c>
      <c r="L19" s="45">
        <v>0</v>
      </c>
      <c r="M19" s="45">
        <v>0</v>
      </c>
      <c r="N19" s="45">
        <v>0</v>
      </c>
      <c r="O19" s="45">
        <v>0</v>
      </c>
      <c r="P19" s="45">
        <v>0</v>
      </c>
      <c r="Q19" s="46">
        <v>0</v>
      </c>
    </row>
    <row r="20" spans="2:17" ht="27.75" customHeight="1" x14ac:dyDescent="0.3">
      <c r="B20" s="19" t="s">
        <v>190</v>
      </c>
      <c r="C20" s="45">
        <v>0</v>
      </c>
      <c r="D20" s="45">
        <v>0</v>
      </c>
      <c r="E20" s="45">
        <v>0</v>
      </c>
      <c r="F20" s="45">
        <v>0</v>
      </c>
      <c r="G20" s="45">
        <v>0</v>
      </c>
      <c r="H20" s="45">
        <v>0</v>
      </c>
      <c r="I20" s="45">
        <v>0</v>
      </c>
      <c r="J20" s="45">
        <v>0</v>
      </c>
      <c r="K20" s="45">
        <v>0</v>
      </c>
      <c r="L20" s="45">
        <v>0</v>
      </c>
      <c r="M20" s="45">
        <v>0</v>
      </c>
      <c r="N20" s="45">
        <v>0</v>
      </c>
      <c r="O20" s="45">
        <v>0</v>
      </c>
      <c r="P20" s="45">
        <v>0</v>
      </c>
      <c r="Q20" s="46">
        <v>0</v>
      </c>
    </row>
    <row r="21" spans="2:17" ht="27.75" customHeight="1" x14ac:dyDescent="0.3">
      <c r="B21" s="19" t="s">
        <v>36</v>
      </c>
      <c r="C21" s="45">
        <v>0</v>
      </c>
      <c r="D21" s="45">
        <v>0</v>
      </c>
      <c r="E21" s="45">
        <v>0</v>
      </c>
      <c r="F21" s="45">
        <v>0</v>
      </c>
      <c r="G21" s="45">
        <v>0</v>
      </c>
      <c r="H21" s="45">
        <v>0</v>
      </c>
      <c r="I21" s="45">
        <v>0</v>
      </c>
      <c r="J21" s="45">
        <v>0</v>
      </c>
      <c r="K21" s="45">
        <v>0</v>
      </c>
      <c r="L21" s="45">
        <v>0</v>
      </c>
      <c r="M21" s="45">
        <v>0</v>
      </c>
      <c r="N21" s="45">
        <v>0</v>
      </c>
      <c r="O21" s="45">
        <v>0</v>
      </c>
      <c r="P21" s="45">
        <v>0</v>
      </c>
      <c r="Q21" s="46">
        <v>0</v>
      </c>
    </row>
    <row r="22" spans="2:17" ht="27.75" customHeight="1" x14ac:dyDescent="0.3">
      <c r="B22" s="19" t="s">
        <v>62</v>
      </c>
      <c r="C22" s="45">
        <v>0</v>
      </c>
      <c r="D22" s="45">
        <v>0</v>
      </c>
      <c r="E22" s="45">
        <v>0</v>
      </c>
      <c r="F22" s="45">
        <v>0</v>
      </c>
      <c r="G22" s="45">
        <v>0</v>
      </c>
      <c r="H22" s="45">
        <v>0</v>
      </c>
      <c r="I22" s="45">
        <v>0</v>
      </c>
      <c r="J22" s="45">
        <v>0</v>
      </c>
      <c r="K22" s="45">
        <v>0</v>
      </c>
      <c r="L22" s="45">
        <v>0</v>
      </c>
      <c r="M22" s="45">
        <v>0</v>
      </c>
      <c r="N22" s="45">
        <v>0</v>
      </c>
      <c r="O22" s="45">
        <v>0</v>
      </c>
      <c r="P22" s="45">
        <v>0</v>
      </c>
      <c r="Q22" s="46">
        <v>0</v>
      </c>
    </row>
    <row r="23" spans="2:17" ht="27.75" customHeight="1" x14ac:dyDescent="0.3">
      <c r="B23" s="19" t="s">
        <v>63</v>
      </c>
      <c r="C23" s="45">
        <v>0</v>
      </c>
      <c r="D23" s="45">
        <v>0</v>
      </c>
      <c r="E23" s="45">
        <v>0</v>
      </c>
      <c r="F23" s="45">
        <v>0</v>
      </c>
      <c r="G23" s="45">
        <v>0</v>
      </c>
      <c r="H23" s="45">
        <v>0</v>
      </c>
      <c r="I23" s="45">
        <v>0</v>
      </c>
      <c r="J23" s="45">
        <v>0</v>
      </c>
      <c r="K23" s="45">
        <v>0</v>
      </c>
      <c r="L23" s="45">
        <v>0</v>
      </c>
      <c r="M23" s="45">
        <v>0</v>
      </c>
      <c r="N23" s="45">
        <v>0</v>
      </c>
      <c r="O23" s="45">
        <v>0</v>
      </c>
      <c r="P23" s="45">
        <v>0</v>
      </c>
      <c r="Q23" s="46">
        <v>0</v>
      </c>
    </row>
    <row r="24" spans="2:17" ht="27.75" customHeight="1" x14ac:dyDescent="0.3">
      <c r="B24" s="19" t="s">
        <v>64</v>
      </c>
      <c r="C24" s="45">
        <v>0</v>
      </c>
      <c r="D24" s="45">
        <v>0</v>
      </c>
      <c r="E24" s="45">
        <v>0</v>
      </c>
      <c r="F24" s="45">
        <v>0</v>
      </c>
      <c r="G24" s="45">
        <v>0</v>
      </c>
      <c r="H24" s="45">
        <v>0</v>
      </c>
      <c r="I24" s="45">
        <v>0</v>
      </c>
      <c r="J24" s="45">
        <v>0</v>
      </c>
      <c r="K24" s="45">
        <v>0</v>
      </c>
      <c r="L24" s="45">
        <v>0</v>
      </c>
      <c r="M24" s="45">
        <v>0</v>
      </c>
      <c r="N24" s="45">
        <v>0</v>
      </c>
      <c r="O24" s="45">
        <v>0</v>
      </c>
      <c r="P24" s="45">
        <v>0</v>
      </c>
      <c r="Q24" s="46">
        <v>0</v>
      </c>
    </row>
    <row r="25" spans="2:17" ht="27.75" customHeight="1" x14ac:dyDescent="0.3">
      <c r="B25" s="19" t="s">
        <v>188</v>
      </c>
      <c r="C25" s="45">
        <v>0</v>
      </c>
      <c r="D25" s="45">
        <v>0</v>
      </c>
      <c r="E25" s="45">
        <v>0</v>
      </c>
      <c r="F25" s="45">
        <v>0</v>
      </c>
      <c r="G25" s="45">
        <v>0</v>
      </c>
      <c r="H25" s="45">
        <v>0</v>
      </c>
      <c r="I25" s="45">
        <v>0</v>
      </c>
      <c r="J25" s="45">
        <v>0</v>
      </c>
      <c r="K25" s="45">
        <v>0</v>
      </c>
      <c r="L25" s="45">
        <v>0</v>
      </c>
      <c r="M25" s="45">
        <v>0</v>
      </c>
      <c r="N25" s="45">
        <v>0</v>
      </c>
      <c r="O25" s="45">
        <v>0</v>
      </c>
      <c r="P25" s="45">
        <v>0</v>
      </c>
      <c r="Q25" s="46">
        <v>0</v>
      </c>
    </row>
    <row r="26" spans="2:17" ht="27.75" customHeight="1" x14ac:dyDescent="0.3">
      <c r="B26" s="19" t="s">
        <v>189</v>
      </c>
      <c r="C26" s="45">
        <v>0</v>
      </c>
      <c r="D26" s="45">
        <v>0</v>
      </c>
      <c r="E26" s="45">
        <v>0</v>
      </c>
      <c r="F26" s="45">
        <v>0</v>
      </c>
      <c r="G26" s="45">
        <v>0</v>
      </c>
      <c r="H26" s="45">
        <v>0</v>
      </c>
      <c r="I26" s="45">
        <v>0</v>
      </c>
      <c r="J26" s="45">
        <v>0</v>
      </c>
      <c r="K26" s="45">
        <v>0</v>
      </c>
      <c r="L26" s="45">
        <v>0</v>
      </c>
      <c r="M26" s="45">
        <v>0</v>
      </c>
      <c r="N26" s="45">
        <v>0</v>
      </c>
      <c r="O26" s="45">
        <v>0</v>
      </c>
      <c r="P26" s="45">
        <v>0</v>
      </c>
      <c r="Q26" s="46">
        <v>0</v>
      </c>
    </row>
    <row r="27" spans="2:17" ht="27.75" customHeight="1" x14ac:dyDescent="0.3">
      <c r="B27" s="19" t="s">
        <v>214</v>
      </c>
      <c r="C27" s="45">
        <v>0</v>
      </c>
      <c r="D27" s="45">
        <v>0</v>
      </c>
      <c r="E27" s="45">
        <v>0</v>
      </c>
      <c r="F27" s="45">
        <v>0</v>
      </c>
      <c r="G27" s="45">
        <v>0</v>
      </c>
      <c r="H27" s="45">
        <v>0</v>
      </c>
      <c r="I27" s="45">
        <v>0</v>
      </c>
      <c r="J27" s="45">
        <v>0</v>
      </c>
      <c r="K27" s="45">
        <v>0</v>
      </c>
      <c r="L27" s="45">
        <v>0</v>
      </c>
      <c r="M27" s="45">
        <v>0</v>
      </c>
      <c r="N27" s="45">
        <v>0</v>
      </c>
      <c r="O27" s="45">
        <v>0</v>
      </c>
      <c r="P27" s="45">
        <v>0</v>
      </c>
      <c r="Q27" s="46">
        <v>0</v>
      </c>
    </row>
    <row r="28" spans="2:17" ht="27.75" customHeight="1" x14ac:dyDescent="0.3">
      <c r="B28" s="19" t="s">
        <v>40</v>
      </c>
      <c r="C28" s="45">
        <v>0</v>
      </c>
      <c r="D28" s="45">
        <v>0</v>
      </c>
      <c r="E28" s="45">
        <v>0</v>
      </c>
      <c r="F28" s="45">
        <v>0</v>
      </c>
      <c r="G28" s="45">
        <v>0</v>
      </c>
      <c r="H28" s="45">
        <v>0</v>
      </c>
      <c r="I28" s="45">
        <v>0</v>
      </c>
      <c r="J28" s="45">
        <v>0</v>
      </c>
      <c r="K28" s="45">
        <v>0</v>
      </c>
      <c r="L28" s="45">
        <v>0</v>
      </c>
      <c r="M28" s="45">
        <v>0</v>
      </c>
      <c r="N28" s="45">
        <v>0</v>
      </c>
      <c r="O28" s="45">
        <v>0</v>
      </c>
      <c r="P28" s="45">
        <v>0</v>
      </c>
      <c r="Q28" s="46">
        <v>0</v>
      </c>
    </row>
    <row r="29" spans="2:17" ht="27.75" customHeight="1" x14ac:dyDescent="0.3">
      <c r="B29" s="19" t="s">
        <v>65</v>
      </c>
      <c r="C29" s="45">
        <v>0</v>
      </c>
      <c r="D29" s="45">
        <v>0</v>
      </c>
      <c r="E29" s="45">
        <v>0</v>
      </c>
      <c r="F29" s="45">
        <v>0</v>
      </c>
      <c r="G29" s="45">
        <v>0</v>
      </c>
      <c r="H29" s="45">
        <v>0</v>
      </c>
      <c r="I29" s="45">
        <v>0</v>
      </c>
      <c r="J29" s="45">
        <v>0</v>
      </c>
      <c r="K29" s="45">
        <v>0</v>
      </c>
      <c r="L29" s="45">
        <v>0</v>
      </c>
      <c r="M29" s="45">
        <v>0</v>
      </c>
      <c r="N29" s="45">
        <v>0</v>
      </c>
      <c r="O29" s="45">
        <v>0</v>
      </c>
      <c r="P29" s="45">
        <v>0</v>
      </c>
      <c r="Q29" s="46">
        <v>0</v>
      </c>
    </row>
    <row r="30" spans="2:17" ht="27.75" customHeight="1" x14ac:dyDescent="0.3">
      <c r="B30" s="19" t="s">
        <v>66</v>
      </c>
      <c r="C30" s="45">
        <v>0</v>
      </c>
      <c r="D30" s="45">
        <v>0</v>
      </c>
      <c r="E30" s="45">
        <v>0</v>
      </c>
      <c r="F30" s="45">
        <v>0</v>
      </c>
      <c r="G30" s="45">
        <v>0</v>
      </c>
      <c r="H30" s="45">
        <v>0</v>
      </c>
      <c r="I30" s="45">
        <v>0</v>
      </c>
      <c r="J30" s="45">
        <v>0</v>
      </c>
      <c r="K30" s="45">
        <v>0</v>
      </c>
      <c r="L30" s="45">
        <v>0</v>
      </c>
      <c r="M30" s="45">
        <v>0</v>
      </c>
      <c r="N30" s="45">
        <v>0</v>
      </c>
      <c r="O30" s="45">
        <v>0</v>
      </c>
      <c r="P30" s="45">
        <v>0</v>
      </c>
      <c r="Q30" s="46">
        <v>0</v>
      </c>
    </row>
    <row r="31" spans="2:17" ht="27.75" customHeight="1" x14ac:dyDescent="0.3">
      <c r="B31" s="19" t="s">
        <v>67</v>
      </c>
      <c r="C31" s="45">
        <v>0</v>
      </c>
      <c r="D31" s="45">
        <v>0</v>
      </c>
      <c r="E31" s="45">
        <v>0</v>
      </c>
      <c r="F31" s="45">
        <v>0</v>
      </c>
      <c r="G31" s="45">
        <v>0</v>
      </c>
      <c r="H31" s="45">
        <v>0</v>
      </c>
      <c r="I31" s="45">
        <v>0</v>
      </c>
      <c r="J31" s="45">
        <v>0</v>
      </c>
      <c r="K31" s="45">
        <v>0</v>
      </c>
      <c r="L31" s="45">
        <v>0</v>
      </c>
      <c r="M31" s="45">
        <v>0</v>
      </c>
      <c r="N31" s="45">
        <v>0</v>
      </c>
      <c r="O31" s="45">
        <v>0</v>
      </c>
      <c r="P31" s="45">
        <v>0</v>
      </c>
      <c r="Q31" s="46">
        <v>0</v>
      </c>
    </row>
    <row r="32" spans="2:17" ht="27.75" customHeight="1" x14ac:dyDescent="0.25">
      <c r="B32" s="97" t="s">
        <v>47</v>
      </c>
      <c r="C32" s="102">
        <f>SUM(C6:C31)</f>
        <v>18775</v>
      </c>
      <c r="D32" s="102">
        <f t="shared" ref="D32:Q32" si="0">SUM(D6:D31)</f>
        <v>0</v>
      </c>
      <c r="E32" s="102">
        <f t="shared" si="0"/>
        <v>0</v>
      </c>
      <c r="F32" s="102">
        <f t="shared" si="0"/>
        <v>0</v>
      </c>
      <c r="G32" s="102">
        <f t="shared" si="0"/>
        <v>0</v>
      </c>
      <c r="H32" s="102">
        <f t="shared" si="0"/>
        <v>0</v>
      </c>
      <c r="I32" s="102">
        <f t="shared" si="0"/>
        <v>0</v>
      </c>
      <c r="J32" s="102">
        <f t="shared" si="0"/>
        <v>0</v>
      </c>
      <c r="K32" s="102">
        <f t="shared" si="0"/>
        <v>0</v>
      </c>
      <c r="L32" s="102">
        <f t="shared" si="0"/>
        <v>0</v>
      </c>
      <c r="M32" s="102">
        <f t="shared" si="0"/>
        <v>0</v>
      </c>
      <c r="N32" s="102">
        <f t="shared" si="0"/>
        <v>2620</v>
      </c>
      <c r="O32" s="102">
        <f t="shared" si="0"/>
        <v>0</v>
      </c>
      <c r="P32" s="102">
        <f t="shared" si="0"/>
        <v>190</v>
      </c>
      <c r="Q32" s="102">
        <f t="shared" si="0"/>
        <v>21205</v>
      </c>
    </row>
    <row r="33" spans="2:17" ht="27.75" customHeight="1" x14ac:dyDescent="0.25">
      <c r="B33" s="266" t="s">
        <v>48</v>
      </c>
      <c r="C33" s="267"/>
      <c r="D33" s="267"/>
      <c r="E33" s="267"/>
      <c r="F33" s="267"/>
      <c r="G33" s="267"/>
      <c r="H33" s="267"/>
      <c r="I33" s="267"/>
      <c r="J33" s="267"/>
      <c r="K33" s="267"/>
      <c r="L33" s="267"/>
      <c r="M33" s="267"/>
      <c r="N33" s="267"/>
      <c r="O33" s="267"/>
      <c r="P33" s="267"/>
      <c r="Q33" s="268"/>
    </row>
    <row r="34" spans="2:17" ht="27.75" customHeight="1" x14ac:dyDescent="0.3">
      <c r="B34" s="19" t="s">
        <v>49</v>
      </c>
      <c r="C34" s="45">
        <v>0</v>
      </c>
      <c r="D34" s="45">
        <v>0</v>
      </c>
      <c r="E34" s="45">
        <v>0</v>
      </c>
      <c r="F34" s="45">
        <v>0</v>
      </c>
      <c r="G34" s="45">
        <v>0</v>
      </c>
      <c r="H34" s="45">
        <v>0</v>
      </c>
      <c r="I34" s="45">
        <v>0</v>
      </c>
      <c r="J34" s="45">
        <v>0</v>
      </c>
      <c r="K34" s="45">
        <v>0</v>
      </c>
      <c r="L34" s="45">
        <v>0</v>
      </c>
      <c r="M34" s="45">
        <v>0</v>
      </c>
      <c r="N34" s="45">
        <v>0</v>
      </c>
      <c r="O34" s="45">
        <v>0</v>
      </c>
      <c r="P34" s="45">
        <v>0</v>
      </c>
      <c r="Q34" s="46">
        <v>0</v>
      </c>
    </row>
    <row r="35" spans="2:17" ht="27.75" customHeight="1" x14ac:dyDescent="0.3">
      <c r="B35" s="19" t="s">
        <v>82</v>
      </c>
      <c r="C35" s="45">
        <v>0</v>
      </c>
      <c r="D35" s="45">
        <v>0</v>
      </c>
      <c r="E35" s="45">
        <v>0</v>
      </c>
      <c r="F35" s="45">
        <v>0</v>
      </c>
      <c r="G35" s="45">
        <v>0</v>
      </c>
      <c r="H35" s="45">
        <v>0</v>
      </c>
      <c r="I35" s="45">
        <v>0</v>
      </c>
      <c r="J35" s="45">
        <v>0</v>
      </c>
      <c r="K35" s="45">
        <v>0</v>
      </c>
      <c r="L35" s="45">
        <v>0</v>
      </c>
      <c r="M35" s="45">
        <v>0</v>
      </c>
      <c r="N35" s="45">
        <v>0</v>
      </c>
      <c r="O35" s="45">
        <v>0</v>
      </c>
      <c r="P35" s="45">
        <v>0</v>
      </c>
      <c r="Q35" s="46">
        <v>0</v>
      </c>
    </row>
    <row r="36" spans="2:17" ht="27.75" customHeight="1" x14ac:dyDescent="0.3">
      <c r="B36" s="19" t="s">
        <v>50</v>
      </c>
      <c r="C36" s="45">
        <v>0</v>
      </c>
      <c r="D36" s="45">
        <v>0</v>
      </c>
      <c r="E36" s="45">
        <v>0</v>
      </c>
      <c r="F36" s="45">
        <v>0</v>
      </c>
      <c r="G36" s="45">
        <v>0</v>
      </c>
      <c r="H36" s="45">
        <v>0</v>
      </c>
      <c r="I36" s="45">
        <v>0</v>
      </c>
      <c r="J36" s="45">
        <v>0</v>
      </c>
      <c r="K36" s="45">
        <v>0</v>
      </c>
      <c r="L36" s="45">
        <v>0</v>
      </c>
      <c r="M36" s="45">
        <v>0</v>
      </c>
      <c r="N36" s="45">
        <v>0</v>
      </c>
      <c r="O36" s="45">
        <v>0</v>
      </c>
      <c r="P36" s="45">
        <v>0</v>
      </c>
      <c r="Q36" s="46">
        <v>0</v>
      </c>
    </row>
    <row r="37" spans="2:17" ht="27.75" customHeight="1" x14ac:dyDescent="0.25">
      <c r="B37" s="97" t="s">
        <v>47</v>
      </c>
      <c r="C37" s="102">
        <f>SUM(C34:C36)</f>
        <v>0</v>
      </c>
      <c r="D37" s="102">
        <f t="shared" ref="D37:Q37" si="1">SUM(D34:D36)</f>
        <v>0</v>
      </c>
      <c r="E37" s="102">
        <f t="shared" si="1"/>
        <v>0</v>
      </c>
      <c r="F37" s="102">
        <f t="shared" si="1"/>
        <v>0</v>
      </c>
      <c r="G37" s="102">
        <f t="shared" si="1"/>
        <v>0</v>
      </c>
      <c r="H37" s="102">
        <f t="shared" si="1"/>
        <v>0</v>
      </c>
      <c r="I37" s="102">
        <f t="shared" si="1"/>
        <v>0</v>
      </c>
      <c r="J37" s="102">
        <f t="shared" si="1"/>
        <v>0</v>
      </c>
      <c r="K37" s="102">
        <f t="shared" si="1"/>
        <v>0</v>
      </c>
      <c r="L37" s="102">
        <f t="shared" si="1"/>
        <v>0</v>
      </c>
      <c r="M37" s="102">
        <f t="shared" si="1"/>
        <v>0</v>
      </c>
      <c r="N37" s="102">
        <f t="shared" si="1"/>
        <v>0</v>
      </c>
      <c r="O37" s="102">
        <f t="shared" si="1"/>
        <v>0</v>
      </c>
      <c r="P37" s="102">
        <f t="shared" si="1"/>
        <v>0</v>
      </c>
      <c r="Q37" s="102">
        <f t="shared" si="1"/>
        <v>0</v>
      </c>
    </row>
    <row r="38" spans="2:17" x14ac:dyDescent="0.25">
      <c r="B38" s="275" t="s">
        <v>52</v>
      </c>
      <c r="C38" s="275"/>
      <c r="D38" s="275"/>
      <c r="E38" s="275"/>
      <c r="F38" s="275"/>
      <c r="G38" s="275"/>
      <c r="H38" s="275"/>
      <c r="I38" s="275"/>
      <c r="J38" s="275"/>
      <c r="K38" s="275"/>
      <c r="L38" s="275"/>
      <c r="M38" s="275"/>
      <c r="N38" s="275"/>
      <c r="O38" s="275"/>
      <c r="P38" s="275"/>
      <c r="Q38" s="275"/>
    </row>
  </sheetData>
  <sheetProtection password="E931" sheet="1" objects="1" scenarios="1"/>
  <mergeCells count="4">
    <mergeCell ref="B3:Q3"/>
    <mergeCell ref="B5:Q5"/>
    <mergeCell ref="B33:Q33"/>
    <mergeCell ref="B38:Q38"/>
  </mergeCells>
  <pageMargins left="0.7" right="0.7" top="0.75" bottom="0.75" header="0.3" footer="0.3"/>
  <pageSetup paperSize="9"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B2:Q38"/>
  <sheetViews>
    <sheetView showGridLines="0" topLeftCell="D49" zoomScale="80" zoomScaleNormal="80" workbookViewId="0">
      <selection activeCell="D4" sqref="A4:XFD4"/>
    </sheetView>
  </sheetViews>
  <sheetFormatPr defaultRowHeight="18.75" customHeight="1" x14ac:dyDescent="0.25"/>
  <cols>
    <col min="1" max="1" width="13.140625" style="1" customWidth="1"/>
    <col min="2" max="2" width="45.140625" style="1" bestFit="1" customWidth="1"/>
    <col min="3" max="16" width="20.28515625" style="1" customWidth="1"/>
    <col min="17" max="17" width="20.28515625" style="48" customWidth="1"/>
    <col min="18" max="16384" width="9.140625" style="1"/>
  </cols>
  <sheetData>
    <row r="2" spans="2:17" ht="18.75" customHeight="1" x14ac:dyDescent="0.25">
      <c r="B2" s="13"/>
      <c r="C2" s="13"/>
      <c r="D2" s="13"/>
      <c r="E2" s="13"/>
      <c r="F2" s="13"/>
      <c r="G2" s="13"/>
      <c r="H2" s="13"/>
      <c r="I2" s="13"/>
      <c r="J2" s="13"/>
      <c r="K2" s="13"/>
      <c r="L2" s="13"/>
      <c r="M2" s="13"/>
      <c r="N2" s="13"/>
      <c r="O2" s="13"/>
      <c r="P2" s="13"/>
      <c r="Q2" s="13"/>
    </row>
    <row r="3" spans="2:17" ht="26.25" customHeight="1" x14ac:dyDescent="0.25">
      <c r="B3" s="273" t="s">
        <v>248</v>
      </c>
      <c r="C3" s="273"/>
      <c r="D3" s="273"/>
      <c r="E3" s="273"/>
      <c r="F3" s="273"/>
      <c r="G3" s="273"/>
      <c r="H3" s="273"/>
      <c r="I3" s="273"/>
      <c r="J3" s="273"/>
      <c r="K3" s="273"/>
      <c r="L3" s="273"/>
      <c r="M3" s="273"/>
      <c r="N3" s="273"/>
      <c r="O3" s="273"/>
      <c r="P3" s="273"/>
      <c r="Q3" s="273"/>
    </row>
    <row r="4" spans="2:17" s="221" customFormat="1" ht="30" x14ac:dyDescent="0.25">
      <c r="B4" s="110" t="s">
        <v>0</v>
      </c>
      <c r="C4" s="105" t="s">
        <v>69</v>
      </c>
      <c r="D4" s="105" t="s">
        <v>70</v>
      </c>
      <c r="E4" s="105" t="s">
        <v>71</v>
      </c>
      <c r="F4" s="105" t="s">
        <v>72</v>
      </c>
      <c r="G4" s="105" t="s">
        <v>73</v>
      </c>
      <c r="H4" s="105" t="s">
        <v>90</v>
      </c>
      <c r="I4" s="105" t="s">
        <v>74</v>
      </c>
      <c r="J4" s="105" t="s">
        <v>75</v>
      </c>
      <c r="K4" s="218" t="s">
        <v>76</v>
      </c>
      <c r="L4" s="218" t="s">
        <v>77</v>
      </c>
      <c r="M4" s="113" t="s">
        <v>78</v>
      </c>
      <c r="N4" s="113" t="s">
        <v>2</v>
      </c>
      <c r="O4" s="113" t="s">
        <v>79</v>
      </c>
      <c r="P4" s="113" t="s">
        <v>80</v>
      </c>
      <c r="Q4" s="113" t="s">
        <v>81</v>
      </c>
    </row>
    <row r="5" spans="2:17" ht="32.25" customHeight="1" x14ac:dyDescent="0.25">
      <c r="B5" s="270" t="s">
        <v>16</v>
      </c>
      <c r="C5" s="271"/>
      <c r="D5" s="271"/>
      <c r="E5" s="271"/>
      <c r="F5" s="271"/>
      <c r="G5" s="271"/>
      <c r="H5" s="271"/>
      <c r="I5" s="271"/>
      <c r="J5" s="271"/>
      <c r="K5" s="271"/>
      <c r="L5" s="271"/>
      <c r="M5" s="271"/>
      <c r="N5" s="271"/>
      <c r="O5" s="271"/>
      <c r="P5" s="271"/>
      <c r="Q5" s="272"/>
    </row>
    <row r="6" spans="2:17" ht="32.25" customHeight="1" x14ac:dyDescent="0.3">
      <c r="B6" s="26" t="s">
        <v>53</v>
      </c>
      <c r="C6" s="31">
        <v>2248279</v>
      </c>
      <c r="D6" s="31">
        <v>498176</v>
      </c>
      <c r="E6" s="31">
        <v>498176</v>
      </c>
      <c r="F6" s="31">
        <v>0</v>
      </c>
      <c r="G6" s="31">
        <v>315235</v>
      </c>
      <c r="H6" s="31">
        <v>315235</v>
      </c>
      <c r="I6" s="31">
        <v>0</v>
      </c>
      <c r="J6" s="31">
        <v>0</v>
      </c>
      <c r="K6" s="31">
        <v>0</v>
      </c>
      <c r="L6" s="31">
        <v>3548</v>
      </c>
      <c r="M6" s="31">
        <v>19989</v>
      </c>
      <c r="N6" s="31">
        <v>179344</v>
      </c>
      <c r="O6" s="31">
        <v>8612</v>
      </c>
      <c r="P6" s="31">
        <v>0</v>
      </c>
      <c r="Q6" s="32">
        <v>2578416</v>
      </c>
    </row>
    <row r="7" spans="2:17" ht="32.25" customHeight="1" x14ac:dyDescent="0.3">
      <c r="B7" s="26" t="s">
        <v>200</v>
      </c>
      <c r="C7" s="31">
        <v>0</v>
      </c>
      <c r="D7" s="31">
        <v>0</v>
      </c>
      <c r="E7" s="31">
        <v>0</v>
      </c>
      <c r="F7" s="31">
        <v>0</v>
      </c>
      <c r="G7" s="31">
        <v>0</v>
      </c>
      <c r="H7" s="31">
        <v>0</v>
      </c>
      <c r="I7" s="31">
        <v>0</v>
      </c>
      <c r="J7" s="31">
        <v>0</v>
      </c>
      <c r="K7" s="31">
        <v>0</v>
      </c>
      <c r="L7" s="31">
        <v>0</v>
      </c>
      <c r="M7" s="31">
        <v>0</v>
      </c>
      <c r="N7" s="31">
        <v>0</v>
      </c>
      <c r="O7" s="31">
        <v>0</v>
      </c>
      <c r="P7" s="31">
        <v>0</v>
      </c>
      <c r="Q7" s="32">
        <v>0</v>
      </c>
    </row>
    <row r="8" spans="2:17" ht="32.25" customHeight="1" x14ac:dyDescent="0.3">
      <c r="B8" s="26" t="s">
        <v>213</v>
      </c>
      <c r="C8" s="31">
        <v>14964028</v>
      </c>
      <c r="D8" s="31">
        <v>7712733</v>
      </c>
      <c r="E8" s="31">
        <v>7712733</v>
      </c>
      <c r="F8" s="31">
        <v>0</v>
      </c>
      <c r="G8" s="31">
        <v>2309888</v>
      </c>
      <c r="H8" s="31">
        <v>2309888</v>
      </c>
      <c r="I8" s="31">
        <v>0</v>
      </c>
      <c r="J8" s="31">
        <v>0</v>
      </c>
      <c r="K8" s="31">
        <v>2309888</v>
      </c>
      <c r="L8" s="31">
        <v>165442</v>
      </c>
      <c r="M8" s="31">
        <v>154976</v>
      </c>
      <c r="N8" s="31">
        <v>1744414</v>
      </c>
      <c r="O8" s="31">
        <v>-41310</v>
      </c>
      <c r="P8" s="31">
        <v>0</v>
      </c>
      <c r="Q8" s="32">
        <v>19522290</v>
      </c>
    </row>
    <row r="9" spans="2:17" ht="32.25" customHeight="1" x14ac:dyDescent="0.3">
      <c r="B9" s="26" t="s">
        <v>21</v>
      </c>
      <c r="C9" s="31">
        <v>4356</v>
      </c>
      <c r="D9" s="31">
        <v>0</v>
      </c>
      <c r="E9" s="31">
        <v>0</v>
      </c>
      <c r="F9" s="31">
        <v>0</v>
      </c>
      <c r="G9" s="31">
        <v>1075</v>
      </c>
      <c r="H9" s="31">
        <v>1075</v>
      </c>
      <c r="I9" s="31">
        <v>0</v>
      </c>
      <c r="J9" s="31">
        <v>0</v>
      </c>
      <c r="K9" s="31">
        <v>0</v>
      </c>
      <c r="L9" s="31">
        <v>0</v>
      </c>
      <c r="M9" s="31">
        <v>0</v>
      </c>
      <c r="N9" s="31">
        <v>0</v>
      </c>
      <c r="O9" s="31">
        <v>0</v>
      </c>
      <c r="P9" s="31">
        <v>0</v>
      </c>
      <c r="Q9" s="32">
        <v>3281</v>
      </c>
    </row>
    <row r="10" spans="2:17" ht="32.25" customHeight="1" x14ac:dyDescent="0.3">
      <c r="B10" s="26" t="s">
        <v>54</v>
      </c>
      <c r="C10" s="31">
        <v>0</v>
      </c>
      <c r="D10" s="31">
        <v>0</v>
      </c>
      <c r="E10" s="31">
        <v>0</v>
      </c>
      <c r="F10" s="31">
        <v>0</v>
      </c>
      <c r="G10" s="31">
        <v>0</v>
      </c>
      <c r="H10" s="31">
        <v>0</v>
      </c>
      <c r="I10" s="31">
        <v>0</v>
      </c>
      <c r="J10" s="31">
        <v>0</v>
      </c>
      <c r="K10" s="31">
        <v>0</v>
      </c>
      <c r="L10" s="31">
        <v>0</v>
      </c>
      <c r="M10" s="31">
        <v>0</v>
      </c>
      <c r="N10" s="31">
        <v>0</v>
      </c>
      <c r="O10" s="31">
        <v>0</v>
      </c>
      <c r="P10" s="31">
        <v>0</v>
      </c>
      <c r="Q10" s="32">
        <v>0</v>
      </c>
    </row>
    <row r="11" spans="2:17" ht="32.25" customHeight="1" x14ac:dyDescent="0.3">
      <c r="B11" s="26" t="s">
        <v>55</v>
      </c>
      <c r="C11" s="31">
        <v>-26743</v>
      </c>
      <c r="D11" s="31">
        <v>557813</v>
      </c>
      <c r="E11" s="31">
        <v>557813</v>
      </c>
      <c r="F11" s="31">
        <v>0</v>
      </c>
      <c r="G11" s="31">
        <v>0</v>
      </c>
      <c r="H11" s="31">
        <v>0</v>
      </c>
      <c r="I11" s="31">
        <v>0</v>
      </c>
      <c r="J11" s="31">
        <v>0</v>
      </c>
      <c r="K11" s="31">
        <v>0</v>
      </c>
      <c r="L11" s="31">
        <v>469</v>
      </c>
      <c r="M11" s="31">
        <v>15750</v>
      </c>
      <c r="N11" s="31">
        <v>0</v>
      </c>
      <c r="O11" s="31">
        <v>0</v>
      </c>
      <c r="P11" s="31">
        <v>0</v>
      </c>
      <c r="Q11" s="32">
        <v>514851</v>
      </c>
    </row>
    <row r="12" spans="2:17" ht="32.25" customHeight="1" x14ac:dyDescent="0.3">
      <c r="B12" s="26" t="s">
        <v>23</v>
      </c>
      <c r="C12" s="31">
        <v>6445</v>
      </c>
      <c r="D12" s="31">
        <v>0</v>
      </c>
      <c r="E12" s="31">
        <v>0</v>
      </c>
      <c r="F12" s="31">
        <v>0</v>
      </c>
      <c r="G12" s="31">
        <v>0</v>
      </c>
      <c r="H12" s="31">
        <v>0</v>
      </c>
      <c r="I12" s="31">
        <v>0</v>
      </c>
      <c r="J12" s="31">
        <v>0</v>
      </c>
      <c r="K12" s="31">
        <v>0</v>
      </c>
      <c r="L12" s="31">
        <v>0</v>
      </c>
      <c r="M12" s="31">
        <v>0</v>
      </c>
      <c r="N12" s="31">
        <v>0</v>
      </c>
      <c r="O12" s="31">
        <v>0</v>
      </c>
      <c r="P12" s="31">
        <v>0</v>
      </c>
      <c r="Q12" s="32">
        <v>6445</v>
      </c>
    </row>
    <row r="13" spans="2:17" ht="32.25" customHeight="1" x14ac:dyDescent="0.3">
      <c r="B13" s="26" t="s">
        <v>56</v>
      </c>
      <c r="C13" s="31">
        <v>0</v>
      </c>
      <c r="D13" s="31">
        <v>0</v>
      </c>
      <c r="E13" s="31">
        <v>0</v>
      </c>
      <c r="F13" s="31">
        <v>0</v>
      </c>
      <c r="G13" s="31">
        <v>0</v>
      </c>
      <c r="H13" s="31">
        <v>0</v>
      </c>
      <c r="I13" s="31">
        <v>0</v>
      </c>
      <c r="J13" s="31">
        <v>0</v>
      </c>
      <c r="K13" s="31">
        <v>0</v>
      </c>
      <c r="L13" s="31">
        <v>0</v>
      </c>
      <c r="M13" s="31">
        <v>0</v>
      </c>
      <c r="N13" s="31">
        <v>0</v>
      </c>
      <c r="O13" s="31">
        <v>0</v>
      </c>
      <c r="P13" s="31">
        <v>0</v>
      </c>
      <c r="Q13" s="32">
        <v>0</v>
      </c>
    </row>
    <row r="14" spans="2:17" ht="32.25" customHeight="1" x14ac:dyDescent="0.3">
      <c r="B14" s="26" t="s">
        <v>57</v>
      </c>
      <c r="C14" s="31">
        <v>2316107</v>
      </c>
      <c r="D14" s="31">
        <v>1494913</v>
      </c>
      <c r="E14" s="31">
        <v>1494913</v>
      </c>
      <c r="F14" s="31">
        <v>0</v>
      </c>
      <c r="G14" s="31">
        <v>261274</v>
      </c>
      <c r="H14" s="31">
        <v>261274</v>
      </c>
      <c r="I14" s="31">
        <v>0</v>
      </c>
      <c r="J14" s="31">
        <v>0</v>
      </c>
      <c r="K14" s="31">
        <v>0</v>
      </c>
      <c r="L14" s="31">
        <v>2083</v>
      </c>
      <c r="M14" s="31">
        <v>17954</v>
      </c>
      <c r="N14" s="31">
        <v>326233</v>
      </c>
      <c r="O14" s="31">
        <v>0</v>
      </c>
      <c r="P14" s="31">
        <v>0</v>
      </c>
      <c r="Q14" s="32">
        <v>3855942</v>
      </c>
    </row>
    <row r="15" spans="2:17" ht="32.25" customHeight="1" x14ac:dyDescent="0.3">
      <c r="B15" s="26" t="s">
        <v>58</v>
      </c>
      <c r="C15" s="31">
        <v>0</v>
      </c>
      <c r="D15" s="31">
        <v>0</v>
      </c>
      <c r="E15" s="31">
        <v>0</v>
      </c>
      <c r="F15" s="31">
        <v>0</v>
      </c>
      <c r="G15" s="31">
        <v>0</v>
      </c>
      <c r="H15" s="31">
        <v>0</v>
      </c>
      <c r="I15" s="31">
        <v>0</v>
      </c>
      <c r="J15" s="31">
        <v>0</v>
      </c>
      <c r="K15" s="31">
        <v>0</v>
      </c>
      <c r="L15" s="31">
        <v>0</v>
      </c>
      <c r="M15" s="31">
        <v>0</v>
      </c>
      <c r="N15" s="31">
        <v>0</v>
      </c>
      <c r="O15" s="31">
        <v>0</v>
      </c>
      <c r="P15" s="31">
        <v>0</v>
      </c>
      <c r="Q15" s="32">
        <v>0</v>
      </c>
    </row>
    <row r="16" spans="2:17" ht="32.25" customHeight="1" x14ac:dyDescent="0.3">
      <c r="B16" s="26" t="s">
        <v>59</v>
      </c>
      <c r="C16" s="31">
        <v>30417618</v>
      </c>
      <c r="D16" s="31">
        <v>5880157</v>
      </c>
      <c r="E16" s="31">
        <v>5880157</v>
      </c>
      <c r="F16" s="31">
        <v>0</v>
      </c>
      <c r="G16" s="31">
        <v>4374163</v>
      </c>
      <c r="H16" s="31">
        <v>4374163</v>
      </c>
      <c r="I16" s="31">
        <v>0</v>
      </c>
      <c r="J16" s="31">
        <v>0</v>
      </c>
      <c r="K16" s="31">
        <v>0</v>
      </c>
      <c r="L16" s="31">
        <v>54849</v>
      </c>
      <c r="M16" s="31">
        <v>251022</v>
      </c>
      <c r="N16" s="31">
        <v>3819264</v>
      </c>
      <c r="O16" s="31">
        <v>0</v>
      </c>
      <c r="P16" s="31">
        <v>154880</v>
      </c>
      <c r="Q16" s="32">
        <v>35282124</v>
      </c>
    </row>
    <row r="17" spans="2:17" ht="32.25" customHeight="1" x14ac:dyDescent="0.3">
      <c r="B17" s="26" t="s">
        <v>60</v>
      </c>
      <c r="C17" s="31">
        <v>30162584</v>
      </c>
      <c r="D17" s="31">
        <v>5843918</v>
      </c>
      <c r="E17" s="31">
        <v>5843918</v>
      </c>
      <c r="F17" s="31">
        <v>0</v>
      </c>
      <c r="G17" s="31">
        <v>0</v>
      </c>
      <c r="H17" s="31">
        <v>0</v>
      </c>
      <c r="I17" s="31">
        <v>3754679</v>
      </c>
      <c r="J17" s="31">
        <v>0</v>
      </c>
      <c r="K17" s="31">
        <v>0</v>
      </c>
      <c r="L17" s="31">
        <v>56440</v>
      </c>
      <c r="M17" s="31">
        <v>215962</v>
      </c>
      <c r="N17" s="31">
        <v>2302705</v>
      </c>
      <c r="O17" s="31">
        <v>37819</v>
      </c>
      <c r="P17" s="31">
        <v>546625</v>
      </c>
      <c r="Q17" s="32">
        <v>33697683</v>
      </c>
    </row>
    <row r="18" spans="2:17" ht="32.25" customHeight="1" x14ac:dyDescent="0.3">
      <c r="B18" s="26" t="s">
        <v>61</v>
      </c>
      <c r="C18" s="31">
        <v>16990526</v>
      </c>
      <c r="D18" s="31">
        <v>2518114</v>
      </c>
      <c r="E18" s="31">
        <v>2518114</v>
      </c>
      <c r="F18" s="31">
        <v>0</v>
      </c>
      <c r="G18" s="31">
        <v>2266684</v>
      </c>
      <c r="H18" s="31">
        <v>2290432</v>
      </c>
      <c r="I18" s="31">
        <v>0</v>
      </c>
      <c r="J18" s="31">
        <v>0</v>
      </c>
      <c r="K18" s="31">
        <v>0</v>
      </c>
      <c r="L18" s="31">
        <v>25969</v>
      </c>
      <c r="M18" s="31">
        <v>77112</v>
      </c>
      <c r="N18" s="31">
        <v>2444583</v>
      </c>
      <c r="O18" s="31">
        <v>0</v>
      </c>
      <c r="P18" s="31">
        <v>0</v>
      </c>
      <c r="Q18" s="32">
        <v>19559711</v>
      </c>
    </row>
    <row r="19" spans="2:17" ht="32.25" customHeight="1" x14ac:dyDescent="0.3">
      <c r="B19" s="26" t="s">
        <v>185</v>
      </c>
      <c r="C19" s="31">
        <v>0</v>
      </c>
      <c r="D19" s="31">
        <v>0</v>
      </c>
      <c r="E19" s="31">
        <v>0</v>
      </c>
      <c r="F19" s="31">
        <v>0</v>
      </c>
      <c r="G19" s="31">
        <v>0</v>
      </c>
      <c r="H19" s="31">
        <v>0</v>
      </c>
      <c r="I19" s="31">
        <v>0</v>
      </c>
      <c r="J19" s="31">
        <v>0</v>
      </c>
      <c r="K19" s="31">
        <v>0</v>
      </c>
      <c r="L19" s="31">
        <v>0</v>
      </c>
      <c r="M19" s="31">
        <v>3086</v>
      </c>
      <c r="N19" s="31">
        <v>101</v>
      </c>
      <c r="O19" s="31">
        <v>0</v>
      </c>
      <c r="P19" s="31">
        <v>0</v>
      </c>
      <c r="Q19" s="32">
        <v>-2985</v>
      </c>
    </row>
    <row r="20" spans="2:17" ht="32.25" customHeight="1" x14ac:dyDescent="0.3">
      <c r="B20" s="26" t="s">
        <v>190</v>
      </c>
      <c r="C20" s="31">
        <v>11504349</v>
      </c>
      <c r="D20" s="31">
        <v>1276993</v>
      </c>
      <c r="E20" s="31">
        <v>1276993</v>
      </c>
      <c r="F20" s="31">
        <v>0</v>
      </c>
      <c r="G20" s="31">
        <v>2851346</v>
      </c>
      <c r="H20" s="31">
        <v>2851346</v>
      </c>
      <c r="I20" s="31">
        <v>0</v>
      </c>
      <c r="J20" s="31">
        <v>0</v>
      </c>
      <c r="K20" s="31">
        <v>0</v>
      </c>
      <c r="L20" s="31">
        <v>20196</v>
      </c>
      <c r="M20" s="31">
        <v>341519</v>
      </c>
      <c r="N20" s="31">
        <v>867914</v>
      </c>
      <c r="O20" s="31">
        <v>0</v>
      </c>
      <c r="P20" s="31">
        <v>0</v>
      </c>
      <c r="Q20" s="32">
        <v>10436196</v>
      </c>
    </row>
    <row r="21" spans="2:17" ht="32.25" customHeight="1" x14ac:dyDescent="0.3">
      <c r="B21" s="26" t="s">
        <v>36</v>
      </c>
      <c r="C21" s="31">
        <v>2919741</v>
      </c>
      <c r="D21" s="31">
        <v>0</v>
      </c>
      <c r="E21" s="31">
        <v>0</v>
      </c>
      <c r="F21" s="31">
        <v>0</v>
      </c>
      <c r="G21" s="31">
        <v>0</v>
      </c>
      <c r="H21" s="31">
        <v>0</v>
      </c>
      <c r="I21" s="31">
        <v>0</v>
      </c>
      <c r="J21" s="31">
        <v>130000</v>
      </c>
      <c r="K21" s="31">
        <v>0</v>
      </c>
      <c r="L21" s="31">
        <v>1276</v>
      </c>
      <c r="M21" s="31">
        <v>19804</v>
      </c>
      <c r="N21" s="31">
        <v>48857</v>
      </c>
      <c r="O21" s="31">
        <v>0</v>
      </c>
      <c r="P21" s="31">
        <v>0</v>
      </c>
      <c r="Q21" s="32">
        <v>2817516</v>
      </c>
    </row>
    <row r="22" spans="2:17" ht="32.25" customHeight="1" x14ac:dyDescent="0.3">
      <c r="B22" s="26" t="s">
        <v>62</v>
      </c>
      <c r="C22" s="31">
        <v>0</v>
      </c>
      <c r="D22" s="31">
        <v>0</v>
      </c>
      <c r="E22" s="31">
        <v>0</v>
      </c>
      <c r="F22" s="31">
        <v>0</v>
      </c>
      <c r="G22" s="31">
        <v>0</v>
      </c>
      <c r="H22" s="31">
        <v>0</v>
      </c>
      <c r="I22" s="31">
        <v>0</v>
      </c>
      <c r="J22" s="31">
        <v>0</v>
      </c>
      <c r="K22" s="31">
        <v>0</v>
      </c>
      <c r="L22" s="31">
        <v>0</v>
      </c>
      <c r="M22" s="31">
        <v>0</v>
      </c>
      <c r="N22" s="31">
        <v>0</v>
      </c>
      <c r="O22" s="31">
        <v>0</v>
      </c>
      <c r="P22" s="31">
        <v>0</v>
      </c>
      <c r="Q22" s="32">
        <v>0</v>
      </c>
    </row>
    <row r="23" spans="2:17" ht="32.25" customHeight="1" x14ac:dyDescent="0.3">
      <c r="B23" s="26" t="s">
        <v>63</v>
      </c>
      <c r="C23" s="31">
        <v>13678</v>
      </c>
      <c r="D23" s="31">
        <v>0</v>
      </c>
      <c r="E23" s="31">
        <v>0</v>
      </c>
      <c r="F23" s="31">
        <v>0</v>
      </c>
      <c r="G23" s="31">
        <v>8707</v>
      </c>
      <c r="H23" s="31">
        <v>0</v>
      </c>
      <c r="I23" s="31">
        <v>8707</v>
      </c>
      <c r="J23" s="31">
        <v>0</v>
      </c>
      <c r="K23" s="31">
        <v>0</v>
      </c>
      <c r="L23" s="31">
        <v>0</v>
      </c>
      <c r="M23" s="31">
        <v>0</v>
      </c>
      <c r="N23" s="31">
        <v>1723</v>
      </c>
      <c r="O23" s="31">
        <v>147</v>
      </c>
      <c r="P23" s="31">
        <v>202</v>
      </c>
      <c r="Q23" s="32">
        <v>6345</v>
      </c>
    </row>
    <row r="24" spans="2:17" ht="32.25" customHeight="1" x14ac:dyDescent="0.3">
      <c r="B24" s="26" t="s">
        <v>64</v>
      </c>
      <c r="C24" s="31">
        <v>81665</v>
      </c>
      <c r="D24" s="31">
        <v>204489</v>
      </c>
      <c r="E24" s="31">
        <v>204489</v>
      </c>
      <c r="F24" s="31">
        <v>0</v>
      </c>
      <c r="G24" s="31">
        <v>0</v>
      </c>
      <c r="H24" s="31">
        <v>0</v>
      </c>
      <c r="I24" s="31">
        <v>0</v>
      </c>
      <c r="J24" s="31">
        <v>0</v>
      </c>
      <c r="K24" s="31">
        <v>0</v>
      </c>
      <c r="L24" s="31">
        <v>0</v>
      </c>
      <c r="M24" s="31">
        <v>0</v>
      </c>
      <c r="N24" s="31">
        <v>0</v>
      </c>
      <c r="O24" s="31">
        <v>0</v>
      </c>
      <c r="P24" s="31">
        <v>0</v>
      </c>
      <c r="Q24" s="32">
        <v>286154</v>
      </c>
    </row>
    <row r="25" spans="2:17" ht="32.25" customHeight="1" x14ac:dyDescent="0.3">
      <c r="B25" s="26" t="s">
        <v>188</v>
      </c>
      <c r="C25" s="31">
        <v>0</v>
      </c>
      <c r="D25" s="31">
        <v>0</v>
      </c>
      <c r="E25" s="31">
        <v>0</v>
      </c>
      <c r="F25" s="31">
        <v>0</v>
      </c>
      <c r="G25" s="31">
        <v>0</v>
      </c>
      <c r="H25" s="31">
        <v>0</v>
      </c>
      <c r="I25" s="31">
        <v>0</v>
      </c>
      <c r="J25" s="31">
        <v>0</v>
      </c>
      <c r="K25" s="31">
        <v>0</v>
      </c>
      <c r="L25" s="31">
        <v>0</v>
      </c>
      <c r="M25" s="31">
        <v>0</v>
      </c>
      <c r="N25" s="31">
        <v>0</v>
      </c>
      <c r="O25" s="31">
        <v>0</v>
      </c>
      <c r="P25" s="31">
        <v>0</v>
      </c>
      <c r="Q25" s="32">
        <v>0</v>
      </c>
    </row>
    <row r="26" spans="2:17" ht="32.25" customHeight="1" x14ac:dyDescent="0.3">
      <c r="B26" s="26" t="s">
        <v>189</v>
      </c>
      <c r="C26" s="31">
        <v>743400</v>
      </c>
      <c r="D26" s="31">
        <v>148514</v>
      </c>
      <c r="E26" s="31">
        <v>148514</v>
      </c>
      <c r="F26" s="31">
        <v>0</v>
      </c>
      <c r="G26" s="31">
        <v>114077</v>
      </c>
      <c r="H26" s="31">
        <v>116871</v>
      </c>
      <c r="I26" s="31">
        <v>0</v>
      </c>
      <c r="J26" s="31">
        <v>0</v>
      </c>
      <c r="K26" s="31">
        <v>0</v>
      </c>
      <c r="L26" s="31">
        <v>0</v>
      </c>
      <c r="M26" s="31">
        <v>28813</v>
      </c>
      <c r="N26" s="31">
        <v>38967</v>
      </c>
      <c r="O26" s="31">
        <v>0</v>
      </c>
      <c r="P26" s="31">
        <v>0</v>
      </c>
      <c r="Q26" s="32">
        <v>785198</v>
      </c>
    </row>
    <row r="27" spans="2:17" ht="32.25" customHeight="1" x14ac:dyDescent="0.3">
      <c r="B27" s="26" t="s">
        <v>214</v>
      </c>
      <c r="C27" s="31">
        <v>1892496</v>
      </c>
      <c r="D27" s="31">
        <v>273305</v>
      </c>
      <c r="E27" s="31">
        <v>273305</v>
      </c>
      <c r="F27" s="31">
        <v>0</v>
      </c>
      <c r="G27" s="31">
        <v>416857</v>
      </c>
      <c r="H27" s="31">
        <v>416857</v>
      </c>
      <c r="I27" s="31">
        <v>0</v>
      </c>
      <c r="J27" s="31">
        <v>0</v>
      </c>
      <c r="K27" s="31">
        <v>0</v>
      </c>
      <c r="L27" s="31">
        <v>1922</v>
      </c>
      <c r="M27" s="31">
        <v>19923</v>
      </c>
      <c r="N27" s="31">
        <v>234599</v>
      </c>
      <c r="O27" s="31">
        <v>14365</v>
      </c>
      <c r="P27" s="31">
        <v>0</v>
      </c>
      <c r="Q27" s="32">
        <v>1947331</v>
      </c>
    </row>
    <row r="28" spans="2:17" ht="32.25" customHeight="1" x14ac:dyDescent="0.3">
      <c r="B28" s="26" t="s">
        <v>40</v>
      </c>
      <c r="C28" s="31">
        <v>0</v>
      </c>
      <c r="D28" s="31">
        <v>0</v>
      </c>
      <c r="E28" s="31">
        <v>0</v>
      </c>
      <c r="F28" s="31">
        <v>0</v>
      </c>
      <c r="G28" s="31">
        <v>0</v>
      </c>
      <c r="H28" s="31">
        <v>0</v>
      </c>
      <c r="I28" s="31">
        <v>0</v>
      </c>
      <c r="J28" s="31">
        <v>0</v>
      </c>
      <c r="K28" s="31">
        <v>0</v>
      </c>
      <c r="L28" s="31">
        <v>0</v>
      </c>
      <c r="M28" s="31">
        <v>0</v>
      </c>
      <c r="N28" s="31">
        <v>0</v>
      </c>
      <c r="O28" s="31">
        <v>0</v>
      </c>
      <c r="P28" s="31">
        <v>0</v>
      </c>
      <c r="Q28" s="32">
        <v>0</v>
      </c>
    </row>
    <row r="29" spans="2:17" ht="32.25" customHeight="1" x14ac:dyDescent="0.3">
      <c r="B29" s="26" t="s">
        <v>65</v>
      </c>
      <c r="C29" s="31">
        <v>427609</v>
      </c>
      <c r="D29" s="31">
        <v>220160</v>
      </c>
      <c r="E29" s="31">
        <v>220160</v>
      </c>
      <c r="F29" s="31">
        <v>0</v>
      </c>
      <c r="G29" s="31">
        <v>131072</v>
      </c>
      <c r="H29" s="31">
        <v>126028</v>
      </c>
      <c r="I29" s="31">
        <v>0</v>
      </c>
      <c r="J29" s="31">
        <v>0</v>
      </c>
      <c r="K29" s="31">
        <v>0</v>
      </c>
      <c r="L29" s="31">
        <v>5343</v>
      </c>
      <c r="M29" s="31">
        <v>25695</v>
      </c>
      <c r="N29" s="31">
        <v>35919</v>
      </c>
      <c r="O29" s="31">
        <v>0</v>
      </c>
      <c r="P29" s="31">
        <v>0</v>
      </c>
      <c r="Q29" s="32">
        <v>526621</v>
      </c>
    </row>
    <row r="30" spans="2:17" ht="32.25" customHeight="1" x14ac:dyDescent="0.3">
      <c r="B30" s="26" t="s">
        <v>66</v>
      </c>
      <c r="C30" s="31">
        <v>0</v>
      </c>
      <c r="D30" s="31">
        <v>0</v>
      </c>
      <c r="E30" s="31">
        <v>0</v>
      </c>
      <c r="F30" s="31">
        <v>0</v>
      </c>
      <c r="G30" s="31">
        <v>0</v>
      </c>
      <c r="H30" s="31">
        <v>0</v>
      </c>
      <c r="I30" s="31">
        <v>0</v>
      </c>
      <c r="J30" s="31">
        <v>0</v>
      </c>
      <c r="K30" s="31">
        <v>0</v>
      </c>
      <c r="L30" s="31">
        <v>0</v>
      </c>
      <c r="M30" s="31">
        <v>8157</v>
      </c>
      <c r="N30" s="31">
        <v>5426</v>
      </c>
      <c r="O30" s="31">
        <v>0</v>
      </c>
      <c r="P30" s="31">
        <v>0</v>
      </c>
      <c r="Q30" s="32">
        <v>-2731</v>
      </c>
    </row>
    <row r="31" spans="2:17" ht="32.25" customHeight="1" x14ac:dyDescent="0.3">
      <c r="B31" s="26" t="s">
        <v>67</v>
      </c>
      <c r="C31" s="31">
        <v>4248722</v>
      </c>
      <c r="D31" s="31">
        <v>1153631</v>
      </c>
      <c r="E31" s="31">
        <v>1153631</v>
      </c>
      <c r="F31" s="31">
        <v>0</v>
      </c>
      <c r="G31" s="31">
        <v>742241</v>
      </c>
      <c r="H31" s="31">
        <v>742171</v>
      </c>
      <c r="I31" s="31">
        <v>0</v>
      </c>
      <c r="J31" s="31">
        <v>0</v>
      </c>
      <c r="K31" s="31">
        <v>0</v>
      </c>
      <c r="L31" s="31">
        <v>0</v>
      </c>
      <c r="M31" s="31">
        <v>0</v>
      </c>
      <c r="N31" s="31">
        <v>0</v>
      </c>
      <c r="O31" s="31">
        <v>0</v>
      </c>
      <c r="P31" s="31">
        <v>0</v>
      </c>
      <c r="Q31" s="32">
        <v>4660182</v>
      </c>
    </row>
    <row r="32" spans="2:17" ht="32.25" customHeight="1" x14ac:dyDescent="0.25">
      <c r="B32" s="97" t="s">
        <v>47</v>
      </c>
      <c r="C32" s="114">
        <f>SUM(C6:C31)</f>
        <v>118914860</v>
      </c>
      <c r="D32" s="114">
        <f t="shared" ref="D32:Q32" si="0">SUM(D6:D31)</f>
        <v>27782916</v>
      </c>
      <c r="E32" s="114">
        <f t="shared" si="0"/>
        <v>27782916</v>
      </c>
      <c r="F32" s="114">
        <f t="shared" si="0"/>
        <v>0</v>
      </c>
      <c r="G32" s="114">
        <f t="shared" ref="G32" si="1">SUM(H32:K32)</f>
        <v>20008614</v>
      </c>
      <c r="H32" s="114">
        <f t="shared" si="0"/>
        <v>13805340</v>
      </c>
      <c r="I32" s="114">
        <f t="shared" si="0"/>
        <v>3763386</v>
      </c>
      <c r="J32" s="114">
        <f t="shared" si="0"/>
        <v>130000</v>
      </c>
      <c r="K32" s="114">
        <f t="shared" si="0"/>
        <v>2309888</v>
      </c>
      <c r="L32" s="114">
        <f t="shared" si="0"/>
        <v>337537</v>
      </c>
      <c r="M32" s="114">
        <f t="shared" si="0"/>
        <v>1199762</v>
      </c>
      <c r="N32" s="114">
        <f t="shared" si="0"/>
        <v>12050049</v>
      </c>
      <c r="O32" s="114">
        <f t="shared" si="0"/>
        <v>19633</v>
      </c>
      <c r="P32" s="114">
        <f t="shared" si="0"/>
        <v>701707</v>
      </c>
      <c r="Q32" s="114">
        <f t="shared" si="0"/>
        <v>136480570</v>
      </c>
    </row>
    <row r="33" spans="2:17" ht="32.25" customHeight="1" x14ac:dyDescent="0.25">
      <c r="B33" s="270" t="s">
        <v>48</v>
      </c>
      <c r="C33" s="271"/>
      <c r="D33" s="271"/>
      <c r="E33" s="271"/>
      <c r="F33" s="271"/>
      <c r="G33" s="271"/>
      <c r="H33" s="271"/>
      <c r="I33" s="271"/>
      <c r="J33" s="271"/>
      <c r="K33" s="271"/>
      <c r="L33" s="271"/>
      <c r="M33" s="271"/>
      <c r="N33" s="271"/>
      <c r="O33" s="271"/>
      <c r="P33" s="271"/>
      <c r="Q33" s="272"/>
    </row>
    <row r="34" spans="2:17" ht="32.25" customHeight="1" x14ac:dyDescent="0.25">
      <c r="B34" s="26" t="s">
        <v>49</v>
      </c>
      <c r="C34" s="47">
        <v>0</v>
      </c>
      <c r="D34" s="47">
        <v>0</v>
      </c>
      <c r="E34" s="47">
        <v>0</v>
      </c>
      <c r="F34" s="47">
        <v>0</v>
      </c>
      <c r="G34" s="47">
        <f t="shared" ref="G34:G36" si="2">SUM(H34:K34)</f>
        <v>0</v>
      </c>
      <c r="H34" s="47">
        <v>0</v>
      </c>
      <c r="I34" s="47">
        <v>0</v>
      </c>
      <c r="J34" s="47">
        <v>0</v>
      </c>
      <c r="K34" s="47">
        <v>0</v>
      </c>
      <c r="L34" s="47">
        <v>0</v>
      </c>
      <c r="M34" s="47">
        <v>0</v>
      </c>
      <c r="N34" s="47">
        <v>0</v>
      </c>
      <c r="O34" s="47">
        <v>0</v>
      </c>
      <c r="P34" s="47">
        <v>0</v>
      </c>
      <c r="Q34" s="201">
        <v>0</v>
      </c>
    </row>
    <row r="35" spans="2:17" ht="32.25" customHeight="1" x14ac:dyDescent="0.25">
      <c r="B35" s="26" t="s">
        <v>82</v>
      </c>
      <c r="C35" s="47">
        <v>0</v>
      </c>
      <c r="D35" s="47">
        <v>0</v>
      </c>
      <c r="E35" s="47">
        <v>0</v>
      </c>
      <c r="F35" s="47">
        <v>0</v>
      </c>
      <c r="G35" s="47">
        <f t="shared" si="2"/>
        <v>0</v>
      </c>
      <c r="H35" s="47">
        <v>0</v>
      </c>
      <c r="I35" s="47">
        <v>0</v>
      </c>
      <c r="J35" s="47">
        <v>0</v>
      </c>
      <c r="K35" s="47">
        <v>0</v>
      </c>
      <c r="L35" s="47">
        <v>0</v>
      </c>
      <c r="M35" s="47">
        <v>0</v>
      </c>
      <c r="N35" s="47">
        <v>0</v>
      </c>
      <c r="O35" s="47">
        <v>0</v>
      </c>
      <c r="P35" s="47">
        <v>0</v>
      </c>
      <c r="Q35" s="201">
        <v>0</v>
      </c>
    </row>
    <row r="36" spans="2:17" ht="32.25" customHeight="1" x14ac:dyDescent="0.25">
      <c r="B36" s="26" t="s">
        <v>50</v>
      </c>
      <c r="C36" s="47">
        <v>0</v>
      </c>
      <c r="D36" s="47">
        <v>0</v>
      </c>
      <c r="E36" s="47">
        <v>0</v>
      </c>
      <c r="F36" s="47">
        <v>0</v>
      </c>
      <c r="G36" s="47">
        <f t="shared" si="2"/>
        <v>0</v>
      </c>
      <c r="H36" s="47">
        <v>0</v>
      </c>
      <c r="I36" s="47">
        <v>0</v>
      </c>
      <c r="J36" s="47">
        <v>0</v>
      </c>
      <c r="K36" s="47">
        <v>0</v>
      </c>
      <c r="L36" s="47">
        <v>0</v>
      </c>
      <c r="M36" s="47">
        <v>0</v>
      </c>
      <c r="N36" s="47">
        <v>0</v>
      </c>
      <c r="O36" s="47">
        <v>0</v>
      </c>
      <c r="P36" s="47">
        <v>0</v>
      </c>
      <c r="Q36" s="201">
        <v>0</v>
      </c>
    </row>
    <row r="37" spans="2:17" ht="32.25" customHeight="1" x14ac:dyDescent="0.25">
      <c r="B37" s="97" t="s">
        <v>47</v>
      </c>
      <c r="C37" s="114">
        <f>SUM(C34:C36)</f>
        <v>0</v>
      </c>
      <c r="D37" s="114">
        <f t="shared" ref="D37:Q37" si="3">SUM(D34:D36)</f>
        <v>0</v>
      </c>
      <c r="E37" s="114">
        <f t="shared" si="3"/>
        <v>0</v>
      </c>
      <c r="F37" s="114">
        <f t="shared" si="3"/>
        <v>0</v>
      </c>
      <c r="G37" s="114">
        <f t="shared" si="3"/>
        <v>0</v>
      </c>
      <c r="H37" s="114">
        <f t="shared" si="3"/>
        <v>0</v>
      </c>
      <c r="I37" s="114">
        <f t="shared" si="3"/>
        <v>0</v>
      </c>
      <c r="J37" s="114">
        <f t="shared" si="3"/>
        <v>0</v>
      </c>
      <c r="K37" s="114">
        <f t="shared" si="3"/>
        <v>0</v>
      </c>
      <c r="L37" s="114">
        <f t="shared" si="3"/>
        <v>0</v>
      </c>
      <c r="M37" s="114">
        <f t="shared" si="3"/>
        <v>0</v>
      </c>
      <c r="N37" s="114">
        <f t="shared" si="3"/>
        <v>0</v>
      </c>
      <c r="O37" s="114">
        <f t="shared" si="3"/>
        <v>0</v>
      </c>
      <c r="P37" s="114">
        <f t="shared" si="3"/>
        <v>0</v>
      </c>
      <c r="Q37" s="114">
        <f t="shared" si="3"/>
        <v>0</v>
      </c>
    </row>
    <row r="38" spans="2:17" ht="23.25" customHeight="1" x14ac:dyDescent="0.25">
      <c r="B38" s="274" t="s">
        <v>52</v>
      </c>
      <c r="C38" s="274"/>
      <c r="D38" s="274"/>
      <c r="E38" s="274"/>
      <c r="F38" s="274"/>
      <c r="G38" s="274"/>
      <c r="H38" s="274"/>
      <c r="I38" s="274"/>
      <c r="J38" s="274"/>
      <c r="K38" s="274"/>
      <c r="L38" s="274"/>
      <c r="M38" s="274"/>
      <c r="N38" s="274"/>
      <c r="O38" s="274"/>
      <c r="P38" s="274"/>
      <c r="Q38" s="274"/>
    </row>
  </sheetData>
  <sheetProtection password="E931" sheet="1" objects="1" scenarios="1"/>
  <mergeCells count="4">
    <mergeCell ref="B3:Q3"/>
    <mergeCell ref="B33:Q33"/>
    <mergeCell ref="B38:Q38"/>
    <mergeCell ref="B5:Q5"/>
  </mergeCells>
  <pageMargins left="0.7" right="0.7" top="0.75" bottom="0.75" header="0.3" footer="0.3"/>
  <pageSetup paperSize="9" scale="36" orientation="landscape" r:id="rId1"/>
  <ignoredErrors>
    <ignoredError sqref="G34:G36" formulaRange="1"/>
    <ignoredError sqref="G32" formula="1"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2:Q175"/>
  <sheetViews>
    <sheetView showGridLines="0" topLeftCell="C22" zoomScale="80" zoomScaleNormal="80" workbookViewId="0">
      <selection activeCell="E29" sqref="E29"/>
    </sheetView>
  </sheetViews>
  <sheetFormatPr defaultColWidth="16.5703125" defaultRowHeight="18" customHeight="1" x14ac:dyDescent="0.25"/>
  <cols>
    <col min="2" max="2" width="45.140625" bestFit="1" customWidth="1"/>
    <col min="3" max="3" width="18.5703125" customWidth="1"/>
    <col min="4" max="4" width="21" customWidth="1"/>
    <col min="5" max="16" width="18.5703125" customWidth="1"/>
    <col min="17" max="17" width="18.5703125" style="3" customWidth="1"/>
  </cols>
  <sheetData>
    <row r="2" spans="1:17" ht="18" customHeight="1" x14ac:dyDescent="0.25">
      <c r="B2" s="11"/>
      <c r="C2" s="11"/>
      <c r="D2" s="11"/>
      <c r="E2" s="11"/>
      <c r="F2" s="11"/>
      <c r="G2" s="11"/>
      <c r="H2" s="11"/>
      <c r="I2" s="11"/>
      <c r="J2" s="11"/>
      <c r="K2" s="11"/>
      <c r="L2" s="11"/>
      <c r="M2" s="11"/>
      <c r="N2" s="11"/>
      <c r="O2" s="11"/>
      <c r="P2" s="11"/>
      <c r="Q2" s="24"/>
    </row>
    <row r="3" spans="1:17" ht="18" customHeight="1" x14ac:dyDescent="0.25">
      <c r="B3" s="273" t="s">
        <v>249</v>
      </c>
      <c r="C3" s="273"/>
      <c r="D3" s="273"/>
      <c r="E3" s="273"/>
      <c r="F3" s="273"/>
      <c r="G3" s="273"/>
      <c r="H3" s="273"/>
      <c r="I3" s="273"/>
      <c r="J3" s="273"/>
      <c r="K3" s="273"/>
      <c r="L3" s="273"/>
      <c r="M3" s="273"/>
      <c r="N3" s="273"/>
      <c r="O3" s="273"/>
      <c r="P3" s="273"/>
      <c r="Q3" s="273"/>
    </row>
    <row r="4" spans="1:17" s="6" customFormat="1" ht="30" x14ac:dyDescent="0.25">
      <c r="B4" s="110" t="s">
        <v>0</v>
      </c>
      <c r="C4" s="105" t="s">
        <v>69</v>
      </c>
      <c r="D4" s="105" t="s">
        <v>70</v>
      </c>
      <c r="E4" s="105" t="s">
        <v>71</v>
      </c>
      <c r="F4" s="105" t="s">
        <v>72</v>
      </c>
      <c r="G4" s="105" t="s">
        <v>73</v>
      </c>
      <c r="H4" s="105" t="s">
        <v>90</v>
      </c>
      <c r="I4" s="111" t="s">
        <v>74</v>
      </c>
      <c r="J4" s="105" t="s">
        <v>75</v>
      </c>
      <c r="K4" s="106" t="s">
        <v>76</v>
      </c>
      <c r="L4" s="106" t="s">
        <v>77</v>
      </c>
      <c r="M4" s="113" t="s">
        <v>78</v>
      </c>
      <c r="N4" s="113" t="s">
        <v>2</v>
      </c>
      <c r="O4" s="113" t="s">
        <v>79</v>
      </c>
      <c r="P4" s="113" t="s">
        <v>80</v>
      </c>
      <c r="Q4" s="113" t="s">
        <v>81</v>
      </c>
    </row>
    <row r="5" spans="1:17" ht="29.25" customHeight="1" x14ac:dyDescent="0.25">
      <c r="A5" s="4"/>
      <c r="B5" s="266" t="s">
        <v>16</v>
      </c>
      <c r="C5" s="267"/>
      <c r="D5" s="267"/>
      <c r="E5" s="267"/>
      <c r="F5" s="267"/>
      <c r="G5" s="267"/>
      <c r="H5" s="267"/>
      <c r="I5" s="267"/>
      <c r="J5" s="267"/>
      <c r="K5" s="267"/>
      <c r="L5" s="267"/>
      <c r="M5" s="267"/>
      <c r="N5" s="267"/>
      <c r="O5" s="267"/>
      <c r="P5" s="267"/>
      <c r="Q5" s="268"/>
    </row>
    <row r="6" spans="1:17" ht="29.25" customHeight="1" x14ac:dyDescent="0.3">
      <c r="A6" s="4"/>
      <c r="B6" s="19" t="s">
        <v>53</v>
      </c>
      <c r="C6" s="8">
        <f>'APPENDIX 5'!C6+'APPENDIX 6'!C6+'APPENDIX 7'!C6+'APPENDIX 8'!C6+'APPENDIX 9'!C6+'APPENDIX 10'!C6+'APPENDIX 11'!C6</f>
        <v>2986035</v>
      </c>
      <c r="D6" s="8">
        <f>'APPENDIX 5'!D6+'APPENDIX 6'!D6+'APPENDIX 7'!D6+'APPENDIX 8'!D6+'APPENDIX 9'!D6+'APPENDIX 10'!D6+'APPENDIX 11'!D6</f>
        <v>1223942</v>
      </c>
      <c r="E6" s="8">
        <f>'APPENDIX 5'!E6+'APPENDIX 6'!E6+'APPENDIX 7'!E6+'APPENDIX 8'!E6+'APPENDIX 9'!E6+'APPENDIX 10'!E6+'APPENDIX 11'!E6</f>
        <v>837456</v>
      </c>
      <c r="F6" s="8">
        <f>'APPENDIX 5'!F6+'APPENDIX 6'!F6+'APPENDIX 7'!F6+'APPENDIX 8'!F6+'APPENDIX 9'!F6+'APPENDIX 10'!F6+'APPENDIX 11'!F6</f>
        <v>0</v>
      </c>
      <c r="G6" s="8">
        <f>'APPENDIX 5'!G6+'APPENDIX 6'!G6+'APPENDIX 7'!G6+'APPENDIX 8'!G6+'APPENDIX 9'!G6+'APPENDIX 10'!G6+'APPENDIX 11'!G6</f>
        <v>510862</v>
      </c>
      <c r="H6" s="8">
        <f>'APPENDIX 5'!H6+'APPENDIX 6'!H6+'APPENDIX 7'!H6+'APPENDIX 8'!H6+'APPENDIX 9'!H6+'APPENDIX 10'!H6+'APPENDIX 11'!H6</f>
        <v>453739</v>
      </c>
      <c r="I6" s="8">
        <f>'APPENDIX 5'!I6+'APPENDIX 6'!I6+'APPENDIX 7'!I6+'APPENDIX 8'!I6+'APPENDIX 9'!I6+'APPENDIX 10'!I6+'APPENDIX 11'!I6</f>
        <v>0</v>
      </c>
      <c r="J6" s="8">
        <f>'APPENDIX 5'!J6+'APPENDIX 6'!J6+'APPENDIX 7'!J6+'APPENDIX 8'!J6+'APPENDIX 9'!J6+'APPENDIX 10'!J6+'APPENDIX 11'!J6</f>
        <v>0</v>
      </c>
      <c r="K6" s="8">
        <f>'APPENDIX 5'!K6+'APPENDIX 6'!K6+'APPENDIX 7'!K6+'APPENDIX 8'!K6+'APPENDIX 9'!K6+'APPENDIX 10'!K6+'APPENDIX 11'!K6</f>
        <v>57123</v>
      </c>
      <c r="L6" s="8">
        <f>'APPENDIX 5'!L6+'APPENDIX 6'!L6+'APPENDIX 7'!L6+'APPENDIX 8'!L6+'APPENDIX 9'!L6+'APPENDIX 10'!L6+'APPENDIX 11'!L6</f>
        <v>50467</v>
      </c>
      <c r="M6" s="8">
        <f>'APPENDIX 5'!M6+'APPENDIX 6'!M6+'APPENDIX 7'!M6+'APPENDIX 8'!M6+'APPENDIX 9'!M6+'APPENDIX 10'!M6+'APPENDIX 11'!M6</f>
        <v>217853</v>
      </c>
      <c r="N6" s="8">
        <f>'APPENDIX 5'!N6+'APPENDIX 6'!N6+'APPENDIX 7'!N6+'APPENDIX 8'!N6+'APPENDIX 9'!N6+'APPENDIX 10'!N6+'APPENDIX 11'!N6</f>
        <v>361057</v>
      </c>
      <c r="O6" s="8">
        <f>'APPENDIX 5'!O6+'APPENDIX 6'!O6+'APPENDIX 7'!O6+'APPENDIX 8'!O6+'APPENDIX 9'!O6+'APPENDIX 10'!O6+'APPENDIX 11'!O6</f>
        <v>13205</v>
      </c>
      <c r="P6" s="8">
        <f>'APPENDIX 5'!P6+'APPENDIX 6'!P6+'APPENDIX 7'!P6+'APPENDIX 8'!P6+'APPENDIX 9'!P6+'APPENDIX 10'!P6+'APPENDIX 11'!P6</f>
        <v>0</v>
      </c>
      <c r="Q6" s="9">
        <f>'APPENDIX 5'!Q6+'APPENDIX 6'!Q6+'APPENDIX 7'!Q6+'APPENDIX 8'!Q6+'APPENDIX 9'!Q6+'APPENDIX 10'!Q6+'APPENDIX 11'!Q6</f>
        <v>3392161</v>
      </c>
    </row>
    <row r="7" spans="1:17" ht="29.25" customHeight="1" x14ac:dyDescent="0.3">
      <c r="A7" s="4"/>
      <c r="B7" s="19" t="s">
        <v>200</v>
      </c>
      <c r="C7" s="8">
        <f>'APPENDIX 5'!C7+'APPENDIX 6'!C7+'APPENDIX 7'!C7+'APPENDIX 8'!C7+'APPENDIX 9'!C7+'APPENDIX 10'!C7+'APPENDIX 11'!C7</f>
        <v>0</v>
      </c>
      <c r="D7" s="8">
        <f>'APPENDIX 5'!D7+'APPENDIX 6'!D7+'APPENDIX 7'!D7+'APPENDIX 8'!D7+'APPENDIX 9'!D7+'APPENDIX 10'!D7+'APPENDIX 11'!D7</f>
        <v>1252818</v>
      </c>
      <c r="E7" s="8">
        <f>'APPENDIX 5'!E7+'APPENDIX 6'!E7+'APPENDIX 7'!E7+'APPENDIX 8'!E7+'APPENDIX 9'!E7+'APPENDIX 10'!E7+'APPENDIX 11'!E7</f>
        <v>815900</v>
      </c>
      <c r="F7" s="8">
        <f>'APPENDIX 5'!F7+'APPENDIX 6'!F7+'APPENDIX 7'!F7+'APPENDIX 8'!F7+'APPENDIX 9'!F7+'APPENDIX 10'!F7+'APPENDIX 11'!F7</f>
        <v>0</v>
      </c>
      <c r="G7" s="8">
        <f>'APPENDIX 5'!G7+'APPENDIX 6'!G7+'APPENDIX 7'!G7+'APPENDIX 8'!G7+'APPENDIX 9'!G7+'APPENDIX 10'!G7+'APPENDIX 11'!G7</f>
        <v>143390</v>
      </c>
      <c r="H7" s="8">
        <f>'APPENDIX 5'!H7+'APPENDIX 6'!H7+'APPENDIX 7'!H7+'APPENDIX 8'!H7+'APPENDIX 9'!H7+'APPENDIX 10'!H7+'APPENDIX 11'!H7</f>
        <v>143390</v>
      </c>
      <c r="I7" s="8">
        <f>'APPENDIX 5'!I7+'APPENDIX 6'!I7+'APPENDIX 7'!I7+'APPENDIX 8'!I7+'APPENDIX 9'!I7+'APPENDIX 10'!I7+'APPENDIX 11'!I7</f>
        <v>0</v>
      </c>
      <c r="J7" s="8">
        <f>'APPENDIX 5'!J7+'APPENDIX 6'!J7+'APPENDIX 7'!J7+'APPENDIX 8'!J7+'APPENDIX 9'!J7+'APPENDIX 10'!J7+'APPENDIX 11'!J7</f>
        <v>0</v>
      </c>
      <c r="K7" s="8">
        <f>'APPENDIX 5'!K7+'APPENDIX 6'!K7+'APPENDIX 7'!K7+'APPENDIX 8'!K7+'APPENDIX 9'!K7+'APPENDIX 10'!K7+'APPENDIX 11'!K7</f>
        <v>0</v>
      </c>
      <c r="L7" s="8">
        <f>'APPENDIX 5'!L7+'APPENDIX 6'!L7+'APPENDIX 7'!L7+'APPENDIX 8'!L7+'APPENDIX 9'!L7+'APPENDIX 10'!L7+'APPENDIX 11'!L7</f>
        <v>278058</v>
      </c>
      <c r="M7" s="8">
        <f>'APPENDIX 5'!M7+'APPENDIX 6'!M7+'APPENDIX 7'!M7+'APPENDIX 8'!M7+'APPENDIX 9'!M7+'APPENDIX 10'!M7+'APPENDIX 11'!M7</f>
        <v>336554</v>
      </c>
      <c r="N7" s="8">
        <f>'APPENDIX 5'!N7+'APPENDIX 6'!N7+'APPENDIX 7'!N7+'APPENDIX 8'!N7+'APPENDIX 9'!N7+'APPENDIX 10'!N7+'APPENDIX 11'!N7</f>
        <v>76895</v>
      </c>
      <c r="O7" s="8">
        <f>'APPENDIX 5'!O7+'APPENDIX 6'!O7+'APPENDIX 7'!O7+'APPENDIX 8'!O7+'APPENDIX 9'!O7+'APPENDIX 10'!O7+'APPENDIX 11'!O7</f>
        <v>0</v>
      </c>
      <c r="P7" s="8">
        <f>'APPENDIX 5'!P7+'APPENDIX 6'!P7+'APPENDIX 7'!P7+'APPENDIX 8'!P7+'APPENDIX 9'!P7+'APPENDIX 10'!P7+'APPENDIX 11'!P7</f>
        <v>0</v>
      </c>
      <c r="Q7" s="9">
        <f>'APPENDIX 5'!Q7+'APPENDIX 6'!Q7+'APPENDIX 7'!Q7+'APPENDIX 8'!Q7+'APPENDIX 9'!Q7+'APPENDIX 10'!Q7+'APPENDIX 11'!Q7</f>
        <v>134791</v>
      </c>
    </row>
    <row r="8" spans="1:17" ht="29.25" customHeight="1" x14ac:dyDescent="0.3">
      <c r="A8" s="4"/>
      <c r="B8" s="19" t="s">
        <v>213</v>
      </c>
      <c r="C8" s="8">
        <f>'APPENDIX 5'!C8+'APPENDIX 6'!C8+'APPENDIX 7'!C8+'APPENDIX 8'!C8+'APPENDIX 9'!C8+'APPENDIX 10'!C8+'APPENDIX 11'!C8</f>
        <v>40448328</v>
      </c>
      <c r="D8" s="8">
        <f>'APPENDIX 5'!D8+'APPENDIX 6'!D8+'APPENDIX 7'!D8+'APPENDIX 8'!D8+'APPENDIX 9'!D8+'APPENDIX 10'!D8+'APPENDIX 11'!D8</f>
        <v>17179321</v>
      </c>
      <c r="E8" s="8">
        <f>'APPENDIX 5'!E8+'APPENDIX 6'!E8+'APPENDIX 7'!E8+'APPENDIX 8'!E8+'APPENDIX 9'!E8+'APPENDIX 10'!E8+'APPENDIX 11'!E8</f>
        <v>16830443</v>
      </c>
      <c r="F8" s="8">
        <f>'APPENDIX 5'!F8+'APPENDIX 6'!F8+'APPENDIX 7'!F8+'APPENDIX 8'!F8+'APPENDIX 9'!F8+'APPENDIX 10'!F8+'APPENDIX 11'!F8</f>
        <v>0</v>
      </c>
      <c r="G8" s="8">
        <f>'APPENDIX 5'!G8+'APPENDIX 6'!G8+'APPENDIX 7'!G8+'APPENDIX 8'!G8+'APPENDIX 9'!G8+'APPENDIX 10'!G8+'APPENDIX 11'!G8</f>
        <v>7023200</v>
      </c>
      <c r="H8" s="8">
        <f>'APPENDIX 5'!H8+'APPENDIX 6'!H8+'APPENDIX 7'!H8+'APPENDIX 8'!H8+'APPENDIX 9'!H8+'APPENDIX 10'!H8+'APPENDIX 11'!H8</f>
        <v>5277214</v>
      </c>
      <c r="I8" s="8">
        <f>'APPENDIX 5'!I8+'APPENDIX 6'!I8+'APPENDIX 7'!I8+'APPENDIX 8'!I8+'APPENDIX 9'!I8+'APPENDIX 10'!I8+'APPENDIX 11'!I8</f>
        <v>468911</v>
      </c>
      <c r="J8" s="8">
        <f>'APPENDIX 5'!J8+'APPENDIX 6'!J8+'APPENDIX 7'!J8+'APPENDIX 8'!J8+'APPENDIX 9'!J8+'APPENDIX 10'!J8+'APPENDIX 11'!J8</f>
        <v>795532</v>
      </c>
      <c r="K8" s="8">
        <f>'APPENDIX 5'!K8+'APPENDIX 6'!K8+'APPENDIX 7'!K8+'APPENDIX 8'!K8+'APPENDIX 9'!K8+'APPENDIX 10'!K8+'APPENDIX 11'!K8</f>
        <v>2466819</v>
      </c>
      <c r="L8" s="8">
        <f>'APPENDIX 5'!L8+'APPENDIX 6'!L8+'APPENDIX 7'!L8+'APPENDIX 8'!L8+'APPENDIX 9'!L8+'APPENDIX 10'!L8+'APPENDIX 11'!L8</f>
        <v>2018840</v>
      </c>
      <c r="M8" s="8">
        <f>'APPENDIX 5'!M8+'APPENDIX 6'!M8+'APPENDIX 7'!M8+'APPENDIX 8'!M8+'APPENDIX 9'!M8+'APPENDIX 10'!M8+'APPENDIX 11'!M8</f>
        <v>2569477</v>
      </c>
      <c r="N8" s="8">
        <f>'APPENDIX 5'!N8+'APPENDIX 6'!N8+'APPENDIX 7'!N8+'APPENDIX 8'!N8+'APPENDIX 9'!N8+'APPENDIX 10'!N8+'APPENDIX 11'!N8</f>
        <v>2948409</v>
      </c>
      <c r="O8" s="8">
        <f>'APPENDIX 5'!O8+'APPENDIX 6'!O8+'APPENDIX 7'!O8+'APPENDIX 8'!O8+'APPENDIX 9'!O8+'APPENDIX 10'!O8+'APPENDIX 11'!O8</f>
        <v>-126336</v>
      </c>
      <c r="P8" s="8">
        <f>'APPENDIX 5'!P8+'APPENDIX 6'!P8+'APPENDIX 7'!P8+'APPENDIX 8'!P8+'APPENDIX 9'!P8+'APPENDIX 10'!P8+'APPENDIX 11'!P8</f>
        <v>0</v>
      </c>
      <c r="Q8" s="9">
        <f>'APPENDIX 5'!Q8+'APPENDIX 6'!Q8+'APPENDIX 7'!Q8+'APPENDIX 8'!Q8+'APPENDIX 9'!Q8+'APPENDIX 10'!Q8+'APPENDIX 11'!Q8</f>
        <v>46756722</v>
      </c>
    </row>
    <row r="9" spans="1:17" ht="29.25" customHeight="1" x14ac:dyDescent="0.3">
      <c r="A9" s="4"/>
      <c r="B9" s="19" t="s">
        <v>21</v>
      </c>
      <c r="C9" s="8">
        <f>'APPENDIX 5'!C9+'APPENDIX 6'!C9+'APPENDIX 7'!C9+'APPENDIX 8'!C9+'APPENDIX 9'!C9+'APPENDIX 10'!C9+'APPENDIX 11'!C9</f>
        <v>1001906</v>
      </c>
      <c r="D9" s="8">
        <f>'APPENDIX 5'!D9+'APPENDIX 6'!D9+'APPENDIX 7'!D9+'APPENDIX 8'!D9+'APPENDIX 9'!D9+'APPENDIX 10'!D9+'APPENDIX 11'!D9</f>
        <v>116717</v>
      </c>
      <c r="E9" s="8">
        <f>'APPENDIX 5'!E9+'APPENDIX 6'!E9+'APPENDIX 7'!E9+'APPENDIX 8'!E9+'APPENDIX 9'!E9+'APPENDIX 10'!E9+'APPENDIX 11'!E9</f>
        <v>100858</v>
      </c>
      <c r="F9" s="8">
        <f>'APPENDIX 5'!F9+'APPENDIX 6'!F9+'APPENDIX 7'!F9+'APPENDIX 8'!F9+'APPENDIX 9'!F9+'APPENDIX 10'!F9+'APPENDIX 11'!F9</f>
        <v>0</v>
      </c>
      <c r="G9" s="8">
        <f>'APPENDIX 5'!G9+'APPENDIX 6'!G9+'APPENDIX 7'!G9+'APPENDIX 8'!G9+'APPENDIX 9'!G9+'APPENDIX 10'!G9+'APPENDIX 11'!G9</f>
        <v>234395</v>
      </c>
      <c r="H9" s="8">
        <f>'APPENDIX 5'!H9+'APPENDIX 6'!H9+'APPENDIX 7'!H9+'APPENDIX 8'!H9+'APPENDIX 9'!H9+'APPENDIX 10'!H9+'APPENDIX 11'!H9</f>
        <v>234395</v>
      </c>
      <c r="I9" s="8">
        <f>'APPENDIX 5'!I9+'APPENDIX 6'!I9+'APPENDIX 7'!I9+'APPENDIX 8'!I9+'APPENDIX 9'!I9+'APPENDIX 10'!I9+'APPENDIX 11'!I9</f>
        <v>0</v>
      </c>
      <c r="J9" s="8">
        <f>'APPENDIX 5'!J9+'APPENDIX 6'!J9+'APPENDIX 7'!J9+'APPENDIX 8'!J9+'APPENDIX 9'!J9+'APPENDIX 10'!J9+'APPENDIX 11'!J9</f>
        <v>0</v>
      </c>
      <c r="K9" s="8">
        <f>'APPENDIX 5'!K9+'APPENDIX 6'!K9+'APPENDIX 7'!K9+'APPENDIX 8'!K9+'APPENDIX 9'!K9+'APPENDIX 10'!K9+'APPENDIX 11'!K9</f>
        <v>0</v>
      </c>
      <c r="L9" s="8">
        <f>'APPENDIX 5'!L9+'APPENDIX 6'!L9+'APPENDIX 7'!L9+'APPENDIX 8'!L9+'APPENDIX 9'!L9+'APPENDIX 10'!L9+'APPENDIX 11'!L9</f>
        <v>4871</v>
      </c>
      <c r="M9" s="8">
        <f>'APPENDIX 5'!M9+'APPENDIX 6'!M9+'APPENDIX 7'!M9+'APPENDIX 8'!M9+'APPENDIX 9'!M9+'APPENDIX 10'!M9+'APPENDIX 11'!M9</f>
        <v>104016</v>
      </c>
      <c r="N9" s="8">
        <f>'APPENDIX 5'!N9+'APPENDIX 6'!N9+'APPENDIX 7'!N9+'APPENDIX 8'!N9+'APPENDIX 9'!N9+'APPENDIX 10'!N9+'APPENDIX 11'!N9</f>
        <v>67916</v>
      </c>
      <c r="O9" s="8">
        <f>'APPENDIX 5'!O9+'APPENDIX 6'!O9+'APPENDIX 7'!O9+'APPENDIX 8'!O9+'APPENDIX 9'!O9+'APPENDIX 10'!O9+'APPENDIX 11'!O9</f>
        <v>0</v>
      </c>
      <c r="P9" s="8">
        <f>'APPENDIX 5'!P9+'APPENDIX 6'!P9+'APPENDIX 7'!P9+'APPENDIX 8'!P9+'APPENDIX 9'!P9+'APPENDIX 10'!P9+'APPENDIX 11'!P9</f>
        <v>0</v>
      </c>
      <c r="Q9" s="9">
        <f>'APPENDIX 5'!Q9+'APPENDIX 6'!Q9+'APPENDIX 7'!Q9+'APPENDIX 8'!Q9+'APPENDIX 9'!Q9+'APPENDIX 10'!Q9+'APPENDIX 11'!Q9</f>
        <v>827398</v>
      </c>
    </row>
    <row r="10" spans="1:17" ht="29.25" customHeight="1" x14ac:dyDescent="0.3">
      <c r="A10" s="4"/>
      <c r="B10" s="19" t="s">
        <v>54</v>
      </c>
      <c r="C10" s="8">
        <f>'APPENDIX 5'!C10+'APPENDIX 6'!C10+'APPENDIX 7'!C10+'APPENDIX 8'!C10+'APPENDIX 9'!C10+'APPENDIX 10'!C10+'APPENDIX 11'!C10</f>
        <v>94252</v>
      </c>
      <c r="D10" s="8">
        <f>'APPENDIX 5'!D10+'APPENDIX 6'!D10+'APPENDIX 7'!D10+'APPENDIX 8'!D10+'APPENDIX 9'!D10+'APPENDIX 10'!D10+'APPENDIX 11'!D10</f>
        <v>56647</v>
      </c>
      <c r="E10" s="8">
        <f>'APPENDIX 5'!E10+'APPENDIX 6'!E10+'APPENDIX 7'!E10+'APPENDIX 8'!E10+'APPENDIX 9'!E10+'APPENDIX 10'!E10+'APPENDIX 11'!E10</f>
        <v>39421</v>
      </c>
      <c r="F10" s="8">
        <f>'APPENDIX 5'!F10+'APPENDIX 6'!F10+'APPENDIX 7'!F10+'APPENDIX 8'!F10+'APPENDIX 9'!F10+'APPENDIX 10'!F10+'APPENDIX 11'!F10</f>
        <v>0</v>
      </c>
      <c r="G10" s="8">
        <f>'APPENDIX 5'!G10+'APPENDIX 6'!G10+'APPENDIX 7'!G10+'APPENDIX 8'!G10+'APPENDIX 9'!G10+'APPENDIX 10'!G10+'APPENDIX 11'!G10</f>
        <v>12108</v>
      </c>
      <c r="H10" s="8">
        <f>'APPENDIX 5'!H10+'APPENDIX 6'!H10+'APPENDIX 7'!H10+'APPENDIX 8'!H10+'APPENDIX 9'!H10+'APPENDIX 10'!H10+'APPENDIX 11'!H10</f>
        <v>6658</v>
      </c>
      <c r="I10" s="8">
        <f>'APPENDIX 5'!I10+'APPENDIX 6'!I10+'APPENDIX 7'!I10+'APPENDIX 8'!I10+'APPENDIX 9'!I10+'APPENDIX 10'!I10+'APPENDIX 11'!I10</f>
        <v>0</v>
      </c>
      <c r="J10" s="8">
        <f>'APPENDIX 5'!J10+'APPENDIX 6'!J10+'APPENDIX 7'!J10+'APPENDIX 8'!J10+'APPENDIX 9'!J10+'APPENDIX 10'!J10+'APPENDIX 11'!J10</f>
        <v>0</v>
      </c>
      <c r="K10" s="8">
        <f>'APPENDIX 5'!K10+'APPENDIX 6'!K10+'APPENDIX 7'!K10+'APPENDIX 8'!K10+'APPENDIX 9'!K10+'APPENDIX 10'!K10+'APPENDIX 11'!K10</f>
        <v>0</v>
      </c>
      <c r="L10" s="8">
        <f>'APPENDIX 5'!L10+'APPENDIX 6'!L10+'APPENDIX 7'!L10+'APPENDIX 8'!L10+'APPENDIX 9'!L10+'APPENDIX 10'!L10+'APPENDIX 11'!L10</f>
        <v>9306</v>
      </c>
      <c r="M10" s="8">
        <f>'APPENDIX 5'!M10+'APPENDIX 6'!M10+'APPENDIX 7'!M10+'APPENDIX 8'!M10+'APPENDIX 9'!M10+'APPENDIX 10'!M10+'APPENDIX 11'!M10</f>
        <v>42903</v>
      </c>
      <c r="N10" s="8">
        <f>'APPENDIX 5'!N10+'APPENDIX 6'!N10+'APPENDIX 7'!N10+'APPENDIX 8'!N10+'APPENDIX 9'!N10+'APPENDIX 10'!N10+'APPENDIX 11'!N10</f>
        <v>44112</v>
      </c>
      <c r="O10" s="8">
        <f>'APPENDIX 5'!O10+'APPENDIX 6'!O10+'APPENDIX 7'!O10+'APPENDIX 8'!O10+'APPENDIX 9'!O10+'APPENDIX 10'!O10+'APPENDIX 11'!O10</f>
        <v>0</v>
      </c>
      <c r="P10" s="8">
        <f>'APPENDIX 5'!P10+'APPENDIX 6'!P10+'APPENDIX 7'!P10+'APPENDIX 8'!P10+'APPENDIX 9'!P10+'APPENDIX 10'!P10+'APPENDIX 11'!P10</f>
        <v>0</v>
      </c>
      <c r="Q10" s="9">
        <f>'APPENDIX 5'!Q10+'APPENDIX 6'!Q10+'APPENDIX 7'!Q10+'APPENDIX 8'!Q10+'APPENDIX 9'!Q10+'APPENDIX 10'!Q10+'APPENDIX 11'!Q10</f>
        <v>118919</v>
      </c>
    </row>
    <row r="11" spans="1:17" ht="29.25" customHeight="1" x14ac:dyDescent="0.3">
      <c r="A11" s="4"/>
      <c r="B11" s="19" t="s">
        <v>55</v>
      </c>
      <c r="C11" s="8">
        <f>'APPENDIX 5'!C11+'APPENDIX 6'!C11+'APPENDIX 7'!C11+'APPENDIX 8'!C11+'APPENDIX 9'!C11+'APPENDIX 10'!C11+'APPENDIX 11'!C11</f>
        <v>1039811</v>
      </c>
      <c r="D11" s="8">
        <f>'APPENDIX 5'!D11+'APPENDIX 6'!D11+'APPENDIX 7'!D11+'APPENDIX 8'!D11+'APPENDIX 9'!D11+'APPENDIX 10'!D11+'APPENDIX 11'!D11</f>
        <v>4344946</v>
      </c>
      <c r="E11" s="8">
        <f>'APPENDIX 5'!E11+'APPENDIX 6'!E11+'APPENDIX 7'!E11+'APPENDIX 8'!E11+'APPENDIX 9'!E11+'APPENDIX 10'!E11+'APPENDIX 11'!E11</f>
        <v>3608060</v>
      </c>
      <c r="F11" s="8">
        <f>'APPENDIX 5'!F11+'APPENDIX 6'!F11+'APPENDIX 7'!F11+'APPENDIX 8'!F11+'APPENDIX 9'!F11+'APPENDIX 10'!F11+'APPENDIX 11'!F11</f>
        <v>0</v>
      </c>
      <c r="G11" s="8">
        <f>'APPENDIX 5'!G11+'APPENDIX 6'!G11+'APPENDIX 7'!G11+'APPENDIX 8'!G11+'APPENDIX 9'!G11+'APPENDIX 10'!G11+'APPENDIX 11'!G11</f>
        <v>2087846</v>
      </c>
      <c r="H11" s="8">
        <f>'APPENDIX 5'!H11+'APPENDIX 6'!H11+'APPENDIX 7'!H11+'APPENDIX 8'!H11+'APPENDIX 9'!H11+'APPENDIX 10'!H11+'APPENDIX 11'!H11</f>
        <v>1960270</v>
      </c>
      <c r="I11" s="8">
        <f>'APPENDIX 5'!I11+'APPENDIX 6'!I11+'APPENDIX 7'!I11+'APPENDIX 8'!I11+'APPENDIX 9'!I11+'APPENDIX 10'!I11+'APPENDIX 11'!I11</f>
        <v>0</v>
      </c>
      <c r="J11" s="8">
        <f>'APPENDIX 5'!J11+'APPENDIX 6'!J11+'APPENDIX 7'!J11+'APPENDIX 8'!J11+'APPENDIX 9'!J11+'APPENDIX 10'!J11+'APPENDIX 11'!J11</f>
        <v>0</v>
      </c>
      <c r="K11" s="8">
        <f>'APPENDIX 5'!K11+'APPENDIX 6'!K11+'APPENDIX 7'!K11+'APPENDIX 8'!K11+'APPENDIX 9'!K11+'APPENDIX 10'!K11+'APPENDIX 11'!K11</f>
        <v>0</v>
      </c>
      <c r="L11" s="8">
        <f>'APPENDIX 5'!L11+'APPENDIX 6'!L11+'APPENDIX 7'!L11+'APPENDIX 8'!L11+'APPENDIX 9'!L11+'APPENDIX 10'!L11+'APPENDIX 11'!L11</f>
        <v>283031</v>
      </c>
      <c r="M11" s="8">
        <f>'APPENDIX 5'!M11+'APPENDIX 6'!M11+'APPENDIX 7'!M11+'APPENDIX 8'!M11+'APPENDIX 9'!M11+'APPENDIX 10'!M11+'APPENDIX 11'!M11</f>
        <v>1119992</v>
      </c>
      <c r="N11" s="8">
        <f>'APPENDIX 5'!N11+'APPENDIX 6'!N11+'APPENDIX 7'!N11+'APPENDIX 8'!N11+'APPENDIX 9'!N11+'APPENDIX 10'!N11+'APPENDIX 11'!N11</f>
        <v>410176</v>
      </c>
      <c r="O11" s="8">
        <f>'APPENDIX 5'!O11+'APPENDIX 6'!O11+'APPENDIX 7'!O11+'APPENDIX 8'!O11+'APPENDIX 9'!O11+'APPENDIX 10'!O11+'APPENDIX 11'!O11</f>
        <v>0</v>
      </c>
      <c r="P11" s="8">
        <f>'APPENDIX 5'!P11+'APPENDIX 6'!P11+'APPENDIX 7'!P11+'APPENDIX 8'!P11+'APPENDIX 9'!P11+'APPENDIX 10'!P11+'APPENDIX 11'!P11</f>
        <v>0</v>
      </c>
      <c r="Q11" s="9">
        <f>'APPENDIX 5'!Q11+'APPENDIX 6'!Q11+'APPENDIX 7'!Q11+'APPENDIX 8'!Q11+'APPENDIX 9'!Q11+'APPENDIX 10'!Q11+'APPENDIX 11'!Q11</f>
        <v>1694753</v>
      </c>
    </row>
    <row r="12" spans="1:17" ht="29.25" customHeight="1" x14ac:dyDescent="0.3">
      <c r="A12" s="4"/>
      <c r="B12" s="19" t="s">
        <v>23</v>
      </c>
      <c r="C12" s="8">
        <f>'APPENDIX 5'!C12+'APPENDIX 6'!C12+'APPENDIX 7'!C12+'APPENDIX 8'!C12+'APPENDIX 9'!C12+'APPENDIX 10'!C12+'APPENDIX 11'!C12</f>
        <v>563018</v>
      </c>
      <c r="D12" s="8">
        <f>'APPENDIX 5'!D12+'APPENDIX 6'!D12+'APPENDIX 7'!D12+'APPENDIX 8'!D12+'APPENDIX 9'!D12+'APPENDIX 10'!D12+'APPENDIX 11'!D12</f>
        <v>293256</v>
      </c>
      <c r="E12" s="8">
        <f>'APPENDIX 5'!E12+'APPENDIX 6'!E12+'APPENDIX 7'!E12+'APPENDIX 8'!E12+'APPENDIX 9'!E12+'APPENDIX 10'!E12+'APPENDIX 11'!E12</f>
        <v>292318</v>
      </c>
      <c r="F12" s="8">
        <f>'APPENDIX 5'!F12+'APPENDIX 6'!F12+'APPENDIX 7'!F12+'APPENDIX 8'!F12+'APPENDIX 9'!F12+'APPENDIX 10'!F12+'APPENDIX 11'!F12</f>
        <v>0</v>
      </c>
      <c r="G12" s="8">
        <f>'APPENDIX 5'!G12+'APPENDIX 6'!G12+'APPENDIX 7'!G12+'APPENDIX 8'!G12+'APPENDIX 9'!G12+'APPENDIX 10'!G12+'APPENDIX 11'!G12</f>
        <v>171180</v>
      </c>
      <c r="H12" s="8">
        <f>'APPENDIX 5'!H12+'APPENDIX 6'!H12+'APPENDIX 7'!H12+'APPENDIX 8'!H12+'APPENDIX 9'!H12+'APPENDIX 10'!H12+'APPENDIX 11'!H12</f>
        <v>171180</v>
      </c>
      <c r="I12" s="8">
        <f>'APPENDIX 5'!I12+'APPENDIX 6'!I12+'APPENDIX 7'!I12+'APPENDIX 8'!I12+'APPENDIX 9'!I12+'APPENDIX 10'!I12+'APPENDIX 11'!I12</f>
        <v>0</v>
      </c>
      <c r="J12" s="8">
        <f>'APPENDIX 5'!J12+'APPENDIX 6'!J12+'APPENDIX 7'!J12+'APPENDIX 8'!J12+'APPENDIX 9'!J12+'APPENDIX 10'!J12+'APPENDIX 11'!J12</f>
        <v>0</v>
      </c>
      <c r="K12" s="8">
        <f>'APPENDIX 5'!K12+'APPENDIX 6'!K12+'APPENDIX 7'!K12+'APPENDIX 8'!K12+'APPENDIX 9'!K12+'APPENDIX 10'!K12+'APPENDIX 11'!K12</f>
        <v>0</v>
      </c>
      <c r="L12" s="8">
        <f>'APPENDIX 5'!L12+'APPENDIX 6'!L12+'APPENDIX 7'!L12+'APPENDIX 8'!L12+'APPENDIX 9'!L12+'APPENDIX 10'!L12+'APPENDIX 11'!L12</f>
        <v>81279</v>
      </c>
      <c r="M12" s="8">
        <f>'APPENDIX 5'!M12+'APPENDIX 6'!M12+'APPENDIX 7'!M12+'APPENDIX 8'!M12+'APPENDIX 9'!M12+'APPENDIX 10'!M12+'APPENDIX 11'!M12</f>
        <v>41865</v>
      </c>
      <c r="N12" s="8">
        <f>'APPENDIX 5'!N12+'APPENDIX 6'!N12+'APPENDIX 7'!N12+'APPENDIX 8'!N12+'APPENDIX 9'!N12+'APPENDIX 10'!N12+'APPENDIX 11'!N12</f>
        <v>68994</v>
      </c>
      <c r="O12" s="8">
        <f>'APPENDIX 5'!O12+'APPENDIX 6'!O12+'APPENDIX 7'!O12+'APPENDIX 8'!O12+'APPENDIX 9'!O12+'APPENDIX 10'!O12+'APPENDIX 11'!O12</f>
        <v>0</v>
      </c>
      <c r="P12" s="8">
        <f>'APPENDIX 5'!P12+'APPENDIX 6'!P12+'APPENDIX 7'!P12+'APPENDIX 8'!P12+'APPENDIX 9'!P12+'APPENDIX 10'!P12+'APPENDIX 11'!P12</f>
        <v>0</v>
      </c>
      <c r="Q12" s="9">
        <f>'APPENDIX 5'!Q12+'APPENDIX 6'!Q12+'APPENDIX 7'!Q12+'APPENDIX 8'!Q12+'APPENDIX 9'!Q12+'APPENDIX 10'!Q12+'APPENDIX 11'!Q12</f>
        <v>630007</v>
      </c>
    </row>
    <row r="13" spans="1:17" ht="29.25" customHeight="1" x14ac:dyDescent="0.3">
      <c r="A13" s="4"/>
      <c r="B13" s="19" t="s">
        <v>56</v>
      </c>
      <c r="C13" s="8">
        <f>'APPENDIX 5'!C13+'APPENDIX 6'!C13+'APPENDIX 7'!C13+'APPENDIX 8'!C13+'APPENDIX 9'!C13+'APPENDIX 10'!C13+'APPENDIX 11'!C13</f>
        <v>307139</v>
      </c>
      <c r="D13" s="8">
        <f>'APPENDIX 5'!D13+'APPENDIX 6'!D13+'APPENDIX 7'!D13+'APPENDIX 8'!D13+'APPENDIX 9'!D13+'APPENDIX 10'!D13+'APPENDIX 11'!D13</f>
        <v>103450</v>
      </c>
      <c r="E13" s="8">
        <f>'APPENDIX 5'!E13+'APPENDIX 6'!E13+'APPENDIX 7'!E13+'APPENDIX 8'!E13+'APPENDIX 9'!E13+'APPENDIX 10'!E13+'APPENDIX 11'!E13</f>
        <v>27439</v>
      </c>
      <c r="F13" s="8">
        <f>'APPENDIX 5'!F13+'APPENDIX 6'!F13+'APPENDIX 7'!F13+'APPENDIX 8'!F13+'APPENDIX 9'!F13+'APPENDIX 10'!F13+'APPENDIX 11'!F13</f>
        <v>0</v>
      </c>
      <c r="G13" s="8">
        <f>'APPENDIX 5'!G13+'APPENDIX 6'!G13+'APPENDIX 7'!G13+'APPENDIX 8'!G13+'APPENDIX 9'!G13+'APPENDIX 10'!G13+'APPENDIX 11'!G13</f>
        <v>10962</v>
      </c>
      <c r="H13" s="8">
        <f>'APPENDIX 5'!H13+'APPENDIX 6'!H13+'APPENDIX 7'!H13+'APPENDIX 8'!H13+'APPENDIX 9'!H13+'APPENDIX 10'!H13+'APPENDIX 11'!H13</f>
        <v>11691</v>
      </c>
      <c r="I13" s="8">
        <f>'APPENDIX 5'!I13+'APPENDIX 6'!I13+'APPENDIX 7'!I13+'APPENDIX 8'!I13+'APPENDIX 9'!I13+'APPENDIX 10'!I13+'APPENDIX 11'!I13</f>
        <v>0</v>
      </c>
      <c r="J13" s="8">
        <f>'APPENDIX 5'!J13+'APPENDIX 6'!J13+'APPENDIX 7'!J13+'APPENDIX 8'!J13+'APPENDIX 9'!J13+'APPENDIX 10'!J13+'APPENDIX 11'!J13</f>
        <v>0</v>
      </c>
      <c r="K13" s="8">
        <f>'APPENDIX 5'!K13+'APPENDIX 6'!K13+'APPENDIX 7'!K13+'APPENDIX 8'!K13+'APPENDIX 9'!K13+'APPENDIX 10'!K13+'APPENDIX 11'!K13</f>
        <v>0</v>
      </c>
      <c r="L13" s="8">
        <f>'APPENDIX 5'!L13+'APPENDIX 6'!L13+'APPENDIX 7'!L13+'APPENDIX 8'!L13+'APPENDIX 9'!L13+'APPENDIX 10'!L13+'APPENDIX 11'!L13</f>
        <v>-20014</v>
      </c>
      <c r="M13" s="8">
        <f>'APPENDIX 5'!M13+'APPENDIX 6'!M13+'APPENDIX 7'!M13+'APPENDIX 8'!M13+'APPENDIX 9'!M13+'APPENDIX 10'!M13+'APPENDIX 11'!M13</f>
        <v>15179</v>
      </c>
      <c r="N13" s="8">
        <f>'APPENDIX 5'!N13+'APPENDIX 6'!N13+'APPENDIX 7'!N13+'APPENDIX 8'!N13+'APPENDIX 9'!N13+'APPENDIX 10'!N13+'APPENDIX 11'!N13</f>
        <v>28513</v>
      </c>
      <c r="O13" s="8">
        <f>'APPENDIX 5'!O13+'APPENDIX 6'!O13+'APPENDIX 7'!O13+'APPENDIX 8'!O13+'APPENDIX 9'!O13+'APPENDIX 10'!O13+'APPENDIX 11'!O13</f>
        <v>0</v>
      </c>
      <c r="P13" s="8">
        <f>'APPENDIX 5'!P13+'APPENDIX 6'!P13+'APPENDIX 7'!P13+'APPENDIX 8'!P13+'APPENDIX 9'!P13+'APPENDIX 10'!P13+'APPENDIX 11'!P13</f>
        <v>0</v>
      </c>
      <c r="Q13" s="9">
        <f>'APPENDIX 5'!Q13+'APPENDIX 6'!Q13+'APPENDIX 7'!Q13+'APPENDIX 8'!Q13+'APPENDIX 9'!Q13+'APPENDIX 10'!Q13+'APPENDIX 11'!Q13</f>
        <v>356237</v>
      </c>
    </row>
    <row r="14" spans="1:17" ht="29.25" customHeight="1" x14ac:dyDescent="0.3">
      <c r="A14" s="4"/>
      <c r="B14" s="19" t="s">
        <v>57</v>
      </c>
      <c r="C14" s="8">
        <f>'APPENDIX 5'!C14+'APPENDIX 6'!C14+'APPENDIX 7'!C14+'APPENDIX 8'!C14+'APPENDIX 9'!C14+'APPENDIX 10'!C14+'APPENDIX 11'!C14</f>
        <v>2317288</v>
      </c>
      <c r="D14" s="8">
        <f>'APPENDIX 5'!D14+'APPENDIX 6'!D14+'APPENDIX 7'!D14+'APPENDIX 8'!D14+'APPENDIX 9'!D14+'APPENDIX 10'!D14+'APPENDIX 11'!D14</f>
        <v>1525304</v>
      </c>
      <c r="E14" s="8">
        <f>'APPENDIX 5'!E14+'APPENDIX 6'!E14+'APPENDIX 7'!E14+'APPENDIX 8'!E14+'APPENDIX 9'!E14+'APPENDIX 10'!E14+'APPENDIX 11'!E14</f>
        <v>1497224</v>
      </c>
      <c r="F14" s="8">
        <f>'APPENDIX 5'!F14+'APPENDIX 6'!F14+'APPENDIX 7'!F14+'APPENDIX 8'!F14+'APPENDIX 9'!F14+'APPENDIX 10'!F14+'APPENDIX 11'!F14</f>
        <v>0</v>
      </c>
      <c r="G14" s="8">
        <f>'APPENDIX 5'!G14+'APPENDIX 6'!G14+'APPENDIX 7'!G14+'APPENDIX 8'!G14+'APPENDIX 9'!G14+'APPENDIX 10'!G14+'APPENDIX 11'!G14</f>
        <v>262174</v>
      </c>
      <c r="H14" s="8">
        <f>'APPENDIX 5'!H14+'APPENDIX 6'!H14+'APPENDIX 7'!H14+'APPENDIX 8'!H14+'APPENDIX 9'!H14+'APPENDIX 10'!H14+'APPENDIX 11'!H14</f>
        <v>261874</v>
      </c>
      <c r="I14" s="8">
        <f>'APPENDIX 5'!I14+'APPENDIX 6'!I14+'APPENDIX 7'!I14+'APPENDIX 8'!I14+'APPENDIX 9'!I14+'APPENDIX 10'!I14+'APPENDIX 11'!I14</f>
        <v>0</v>
      </c>
      <c r="J14" s="8">
        <f>'APPENDIX 5'!J14+'APPENDIX 6'!J14+'APPENDIX 7'!J14+'APPENDIX 8'!J14+'APPENDIX 9'!J14+'APPENDIX 10'!J14+'APPENDIX 11'!J14</f>
        <v>0</v>
      </c>
      <c r="K14" s="8">
        <f>'APPENDIX 5'!K14+'APPENDIX 6'!K14+'APPENDIX 7'!K14+'APPENDIX 8'!K14+'APPENDIX 9'!K14+'APPENDIX 10'!K14+'APPENDIX 11'!K14</f>
        <v>0</v>
      </c>
      <c r="L14" s="8">
        <f>'APPENDIX 5'!L14+'APPENDIX 6'!L14+'APPENDIX 7'!L14+'APPENDIX 8'!L14+'APPENDIX 9'!L14+'APPENDIX 10'!L14+'APPENDIX 11'!L14</f>
        <v>-11882</v>
      </c>
      <c r="M14" s="8">
        <f>'APPENDIX 5'!M14+'APPENDIX 6'!M14+'APPENDIX 7'!M14+'APPENDIX 8'!M14+'APPENDIX 9'!M14+'APPENDIX 10'!M14+'APPENDIX 11'!M14</f>
        <v>28747</v>
      </c>
      <c r="N14" s="8">
        <f>'APPENDIX 5'!N14+'APPENDIX 6'!N14+'APPENDIX 7'!N14+'APPENDIX 8'!N14+'APPENDIX 9'!N14+'APPENDIX 10'!N14+'APPENDIX 11'!N14</f>
        <v>328149</v>
      </c>
      <c r="O14" s="8">
        <f>'APPENDIX 5'!O14+'APPENDIX 6'!O14+'APPENDIX 7'!O14+'APPENDIX 8'!O14+'APPENDIX 9'!O14+'APPENDIX 10'!O14+'APPENDIX 11'!O14</f>
        <v>0</v>
      </c>
      <c r="P14" s="8">
        <f>'APPENDIX 5'!P14+'APPENDIX 6'!P14+'APPENDIX 7'!P14+'APPENDIX 8'!P14+'APPENDIX 9'!P14+'APPENDIX 10'!P14+'APPENDIX 11'!P14</f>
        <v>0</v>
      </c>
      <c r="Q14" s="9">
        <f>'APPENDIX 5'!Q14+'APPENDIX 6'!Q14+'APPENDIX 7'!Q14+'APPENDIX 8'!Q14+'APPENDIX 9'!Q14+'APPENDIX 10'!Q14+'APPENDIX 11'!Q14</f>
        <v>3863923</v>
      </c>
    </row>
    <row r="15" spans="1:17" ht="29.25" customHeight="1" x14ac:dyDescent="0.3">
      <c r="A15" s="4"/>
      <c r="B15" s="19" t="s">
        <v>58</v>
      </c>
      <c r="C15" s="8">
        <f>'APPENDIX 5'!C15+'APPENDIX 6'!C15+'APPENDIX 7'!C15+'APPENDIX 8'!C15+'APPENDIX 9'!C15+'APPENDIX 10'!C15+'APPENDIX 11'!C15</f>
        <v>424637</v>
      </c>
      <c r="D15" s="8">
        <f>'APPENDIX 5'!D15+'APPENDIX 6'!D15+'APPENDIX 7'!D15+'APPENDIX 8'!D15+'APPENDIX 9'!D15+'APPENDIX 10'!D15+'APPENDIX 11'!D15</f>
        <v>286926</v>
      </c>
      <c r="E15" s="8">
        <f>'APPENDIX 5'!E15+'APPENDIX 6'!E15+'APPENDIX 7'!E15+'APPENDIX 8'!E15+'APPENDIX 9'!E15+'APPENDIX 10'!E15+'APPENDIX 11'!E15</f>
        <v>268529</v>
      </c>
      <c r="F15" s="8">
        <f>'APPENDIX 5'!F15+'APPENDIX 6'!F15+'APPENDIX 7'!F15+'APPENDIX 8'!F15+'APPENDIX 9'!F15+'APPENDIX 10'!F15+'APPENDIX 11'!F15</f>
        <v>0</v>
      </c>
      <c r="G15" s="8">
        <f>'APPENDIX 5'!G15+'APPENDIX 6'!G15+'APPENDIX 7'!G15+'APPENDIX 8'!G15+'APPENDIX 9'!G15+'APPENDIX 10'!G15+'APPENDIX 11'!G15</f>
        <v>26901</v>
      </c>
      <c r="H15" s="8">
        <f>'APPENDIX 5'!H15+'APPENDIX 6'!H15+'APPENDIX 7'!H15+'APPENDIX 8'!H15+'APPENDIX 9'!H15+'APPENDIX 10'!H15+'APPENDIX 11'!H15</f>
        <v>19794</v>
      </c>
      <c r="I15" s="8">
        <f>'APPENDIX 5'!I15+'APPENDIX 6'!I15+'APPENDIX 7'!I15+'APPENDIX 8'!I15+'APPENDIX 9'!I15+'APPENDIX 10'!I15+'APPENDIX 11'!I15</f>
        <v>21931</v>
      </c>
      <c r="J15" s="8">
        <f>'APPENDIX 5'!J15+'APPENDIX 6'!J15+'APPENDIX 7'!J15+'APPENDIX 8'!J15+'APPENDIX 9'!J15+'APPENDIX 10'!J15+'APPENDIX 11'!J15</f>
        <v>0</v>
      </c>
      <c r="K15" s="8">
        <f>'APPENDIX 5'!K15+'APPENDIX 6'!K15+'APPENDIX 7'!K15+'APPENDIX 8'!K15+'APPENDIX 9'!K15+'APPENDIX 10'!K15+'APPENDIX 11'!K15</f>
        <v>0</v>
      </c>
      <c r="L15" s="8">
        <f>'APPENDIX 5'!L15+'APPENDIX 6'!L15+'APPENDIX 7'!L15+'APPENDIX 8'!L15+'APPENDIX 9'!L15+'APPENDIX 10'!L15+'APPENDIX 11'!L15</f>
        <v>6162</v>
      </c>
      <c r="M15" s="8">
        <f>'APPENDIX 5'!M15+'APPENDIX 6'!M15+'APPENDIX 7'!M15+'APPENDIX 8'!M15+'APPENDIX 9'!M15+'APPENDIX 10'!M15+'APPENDIX 11'!M15</f>
        <v>5448</v>
      </c>
      <c r="N15" s="8">
        <f>'APPENDIX 5'!N15+'APPENDIX 6'!N15+'APPENDIX 7'!N15+'APPENDIX 8'!N15+'APPENDIX 9'!N15+'APPENDIX 10'!N15+'APPENDIX 11'!N15</f>
        <v>69105</v>
      </c>
      <c r="O15" s="8">
        <f>'APPENDIX 5'!O15+'APPENDIX 6'!O15+'APPENDIX 7'!O15+'APPENDIX 8'!O15+'APPENDIX 9'!O15+'APPENDIX 10'!O15+'APPENDIX 11'!O15</f>
        <v>0</v>
      </c>
      <c r="P15" s="8">
        <f>'APPENDIX 5'!P15+'APPENDIX 6'!P15+'APPENDIX 7'!P15+'APPENDIX 8'!P15+'APPENDIX 9'!P15+'APPENDIX 10'!P15+'APPENDIX 11'!P15</f>
        <v>0</v>
      </c>
      <c r="Q15" s="9">
        <f>'APPENDIX 5'!Q15+'APPENDIX 6'!Q15+'APPENDIX 7'!Q15+'APPENDIX 8'!Q15+'APPENDIX 9'!Q15+'APPENDIX 10'!Q15+'APPENDIX 11'!Q15</f>
        <v>708936</v>
      </c>
    </row>
    <row r="16" spans="1:17" ht="29.25" customHeight="1" x14ac:dyDescent="0.3">
      <c r="A16" s="4"/>
      <c r="B16" s="19" t="s">
        <v>59</v>
      </c>
      <c r="C16" s="8">
        <f>'APPENDIX 5'!C16+'APPENDIX 6'!C16+'APPENDIX 7'!C16+'APPENDIX 8'!C16+'APPENDIX 9'!C16+'APPENDIX 10'!C16+'APPENDIX 11'!C16</f>
        <v>41705634</v>
      </c>
      <c r="D16" s="31">
        <f>'APPENDIX 5'!D16+'APPENDIX 6'!D16+'APPENDIX 7'!D16+'APPENDIX 8'!D16+'APPENDIX 9'!D16+'APPENDIX 10'!D16+'APPENDIX 11'!D16</f>
        <v>9525535</v>
      </c>
      <c r="E16" s="8">
        <f>'APPENDIX 5'!E16+'APPENDIX 6'!E16+'APPENDIX 7'!E16+'APPENDIX 8'!E16+'APPENDIX 9'!E16+'APPENDIX 10'!E16+'APPENDIX 11'!E16</f>
        <v>9382236</v>
      </c>
      <c r="F16" s="8">
        <f>'APPENDIX 5'!F16+'APPENDIX 6'!F16+'APPENDIX 7'!F16+'APPENDIX 8'!F16+'APPENDIX 9'!F16+'APPENDIX 10'!F16+'APPENDIX 11'!F16</f>
        <v>0</v>
      </c>
      <c r="G16" s="8">
        <f>'APPENDIX 5'!G16+'APPENDIX 6'!G16+'APPENDIX 7'!G16+'APPENDIX 8'!G16+'APPENDIX 9'!G16+'APPENDIX 10'!G16+'APPENDIX 11'!G16</f>
        <v>5336099</v>
      </c>
      <c r="H16" s="8">
        <f>'APPENDIX 5'!H16+'APPENDIX 6'!H16+'APPENDIX 7'!H16+'APPENDIX 8'!H16+'APPENDIX 9'!H16+'APPENDIX 10'!H16+'APPENDIX 11'!H16</f>
        <v>4815173</v>
      </c>
      <c r="I16" s="8">
        <f>'APPENDIX 5'!I16+'APPENDIX 6'!I16+'APPENDIX 7'!I16+'APPENDIX 8'!I16+'APPENDIX 9'!I16+'APPENDIX 10'!I16+'APPENDIX 11'!I16</f>
        <v>129027</v>
      </c>
      <c r="J16" s="8">
        <f>'APPENDIX 5'!J16+'APPENDIX 6'!J16+'APPENDIX 7'!J16+'APPENDIX 8'!J16+'APPENDIX 9'!J16+'APPENDIX 10'!J16+'APPENDIX 11'!J16</f>
        <v>0</v>
      </c>
      <c r="K16" s="8">
        <f>'APPENDIX 5'!K16+'APPENDIX 6'!K16+'APPENDIX 7'!K16+'APPENDIX 8'!K16+'APPENDIX 9'!K16+'APPENDIX 10'!K16+'APPENDIX 11'!K16</f>
        <v>662130</v>
      </c>
      <c r="L16" s="8">
        <f>'APPENDIX 5'!L16+'APPENDIX 6'!L16+'APPENDIX 7'!L16+'APPENDIX 8'!L16+'APPENDIX 9'!L16+'APPENDIX 10'!L16+'APPENDIX 11'!L16</f>
        <v>500018</v>
      </c>
      <c r="M16" s="8">
        <f>'APPENDIX 5'!M16+'APPENDIX 6'!M16+'APPENDIX 7'!M16+'APPENDIX 8'!M16+'APPENDIX 9'!M16+'APPENDIX 10'!M16+'APPENDIX 11'!M16</f>
        <v>913676</v>
      </c>
      <c r="N16" s="8">
        <f>'APPENDIX 5'!N16+'APPENDIX 6'!N16+'APPENDIX 7'!N16+'APPENDIX 8'!N16+'APPENDIX 9'!N16+'APPENDIX 10'!N16+'APPENDIX 11'!N16</f>
        <v>5254479</v>
      </c>
      <c r="O16" s="8">
        <f>'APPENDIX 5'!O16+'APPENDIX 6'!O16+'APPENDIX 7'!O16+'APPENDIX 8'!O16+'APPENDIX 9'!O16+'APPENDIX 10'!O16+'APPENDIX 11'!O16</f>
        <v>0</v>
      </c>
      <c r="P16" s="8">
        <f>'APPENDIX 5'!P16+'APPENDIX 6'!P16+'APPENDIX 7'!P16+'APPENDIX 8'!P16+'APPENDIX 9'!P16+'APPENDIX 10'!P16+'APPENDIX 11'!P16</f>
        <v>387199</v>
      </c>
      <c r="Q16" s="9">
        <f>'APPENDIX 5'!Q16+'APPENDIX 6'!Q16+'APPENDIX 7'!Q16+'APPENDIX 8'!Q16+'APPENDIX 9'!Q16+'APPENDIX 10'!Q16+'APPENDIX 11'!Q16</f>
        <v>48935126</v>
      </c>
    </row>
    <row r="17" spans="1:17" ht="29.25" customHeight="1" x14ac:dyDescent="0.3">
      <c r="A17" s="4"/>
      <c r="B17" s="19" t="s">
        <v>60</v>
      </c>
      <c r="C17" s="8">
        <f>'APPENDIX 5'!C17+'APPENDIX 6'!C17+'APPENDIX 7'!C17+'APPENDIX 8'!C17+'APPENDIX 9'!C17+'APPENDIX 10'!C17+'APPENDIX 11'!C17</f>
        <v>40604075</v>
      </c>
      <c r="D17" s="31">
        <f>'APPENDIX 5'!D17+'APPENDIX 6'!D17+'APPENDIX 7'!D17+'APPENDIX 8'!D17+'APPENDIX 9'!D17+'APPENDIX 10'!D17+'APPENDIX 11'!D17</f>
        <v>10299881</v>
      </c>
      <c r="E17" s="8">
        <f>'APPENDIX 5'!E17+'APPENDIX 6'!E17+'APPENDIX 7'!E17+'APPENDIX 8'!E17+'APPENDIX 9'!E17+'APPENDIX 10'!E17+'APPENDIX 11'!E17</f>
        <v>9772879</v>
      </c>
      <c r="F17" s="8">
        <f>'APPENDIX 5'!F17+'APPENDIX 6'!F17+'APPENDIX 7'!F17+'APPENDIX 8'!F17+'APPENDIX 9'!F17+'APPENDIX 10'!F17+'APPENDIX 11'!F17</f>
        <v>0</v>
      </c>
      <c r="G17" s="8">
        <f>'APPENDIX 5'!G17+'APPENDIX 6'!G17+'APPENDIX 7'!G17+'APPENDIX 8'!G17+'APPENDIX 9'!G17+'APPENDIX 10'!G17+'APPENDIX 11'!G17</f>
        <v>1130609</v>
      </c>
      <c r="H17" s="8">
        <f>'APPENDIX 5'!H17+'APPENDIX 6'!H17+'APPENDIX 7'!H17+'APPENDIX 8'!H17+'APPENDIX 9'!H17+'APPENDIX 10'!H17+'APPENDIX 11'!H17</f>
        <v>1320264</v>
      </c>
      <c r="I17" s="8">
        <f>'APPENDIX 5'!I17+'APPENDIX 6'!I17+'APPENDIX 7'!I17+'APPENDIX 8'!I17+'APPENDIX 9'!I17+'APPENDIX 10'!I17+'APPENDIX 11'!I17</f>
        <v>4001394</v>
      </c>
      <c r="J17" s="8">
        <f>'APPENDIX 5'!J17+'APPENDIX 6'!J17+'APPENDIX 7'!J17+'APPENDIX 8'!J17+'APPENDIX 9'!J17+'APPENDIX 10'!J17+'APPENDIX 11'!J17</f>
        <v>0</v>
      </c>
      <c r="K17" s="8">
        <f>'APPENDIX 5'!K17+'APPENDIX 6'!K17+'APPENDIX 7'!K17+'APPENDIX 8'!K17+'APPENDIX 9'!K17+'APPENDIX 10'!K17+'APPENDIX 11'!K17</f>
        <v>635592</v>
      </c>
      <c r="L17" s="8">
        <f>'APPENDIX 5'!L17+'APPENDIX 6'!L17+'APPENDIX 7'!L17+'APPENDIX 8'!L17+'APPENDIX 9'!L17+'APPENDIX 10'!L17+'APPENDIX 11'!L17</f>
        <v>877978</v>
      </c>
      <c r="M17" s="8">
        <f>'APPENDIX 5'!M17+'APPENDIX 6'!M17+'APPENDIX 7'!M17+'APPENDIX 8'!M17+'APPENDIX 9'!M17+'APPENDIX 10'!M17+'APPENDIX 11'!M17</f>
        <v>951174</v>
      </c>
      <c r="N17" s="8">
        <f>'APPENDIX 5'!N17+'APPENDIX 6'!N17+'APPENDIX 7'!N17+'APPENDIX 8'!N17+'APPENDIX 9'!N17+'APPENDIX 10'!N17+'APPENDIX 11'!N17</f>
        <v>3337999</v>
      </c>
      <c r="O17" s="8">
        <f>'APPENDIX 5'!O17+'APPENDIX 6'!O17+'APPENDIX 7'!O17+'APPENDIX 8'!O17+'APPENDIX 9'!O17+'APPENDIX 10'!O17+'APPENDIX 11'!O17</f>
        <v>50082</v>
      </c>
      <c r="P17" s="8">
        <f>'APPENDIX 5'!P17+'APPENDIX 6'!P17+'APPENDIX 7'!P17+'APPENDIX 8'!P17+'APPENDIX 9'!P17+'APPENDIX 10'!P17+'APPENDIX 11'!P17</f>
        <v>546625</v>
      </c>
      <c r="Q17" s="9">
        <f>'APPENDIX 5'!Q17+'APPENDIX 6'!Q17+'APPENDIX 7'!Q17+'APPENDIX 8'!Q17+'APPENDIX 9'!Q17+'APPENDIX 10'!Q17+'APPENDIX 11'!Q17</f>
        <v>45331846</v>
      </c>
    </row>
    <row r="18" spans="1:17" ht="29.25" customHeight="1" x14ac:dyDescent="0.3">
      <c r="A18" s="4"/>
      <c r="B18" s="19" t="s">
        <v>61</v>
      </c>
      <c r="C18" s="8">
        <f>'APPENDIX 5'!C18+'APPENDIX 6'!C18+'APPENDIX 7'!C18+'APPENDIX 8'!C18+'APPENDIX 9'!C18+'APPENDIX 10'!C18+'APPENDIX 11'!C18</f>
        <v>21944132</v>
      </c>
      <c r="D18" s="31">
        <f>'APPENDIX 5'!D18+'APPENDIX 6'!D18+'APPENDIX 7'!D18+'APPENDIX 8'!D18+'APPENDIX 9'!D18+'APPENDIX 10'!D18+'APPENDIX 11'!D18</f>
        <v>3952819</v>
      </c>
      <c r="E18" s="8">
        <f>'APPENDIX 5'!E18+'APPENDIX 6'!E18+'APPENDIX 7'!E18+'APPENDIX 8'!E18+'APPENDIX 9'!E18+'APPENDIX 10'!E18+'APPENDIX 11'!E18</f>
        <v>3938580</v>
      </c>
      <c r="F18" s="8">
        <f>'APPENDIX 5'!F18+'APPENDIX 6'!F18+'APPENDIX 7'!F18+'APPENDIX 8'!F18+'APPENDIX 9'!F18+'APPENDIX 10'!F18+'APPENDIX 11'!F18</f>
        <v>0</v>
      </c>
      <c r="G18" s="8">
        <f>'APPENDIX 5'!G18+'APPENDIX 6'!G18+'APPENDIX 7'!G18+'APPENDIX 8'!G18+'APPENDIX 9'!G18+'APPENDIX 10'!G18+'APPENDIX 11'!G18</f>
        <v>2769820</v>
      </c>
      <c r="H18" s="8">
        <f>'APPENDIX 5'!H18+'APPENDIX 6'!H18+'APPENDIX 7'!H18+'APPENDIX 8'!H18+'APPENDIX 9'!H18+'APPENDIX 10'!H18+'APPENDIX 11'!H18</f>
        <v>2801009</v>
      </c>
      <c r="I18" s="8">
        <f>'APPENDIX 5'!I18+'APPENDIX 6'!I18+'APPENDIX 7'!I18+'APPENDIX 8'!I18+'APPENDIX 9'!I18+'APPENDIX 10'!I18+'APPENDIX 11'!I18</f>
        <v>0</v>
      </c>
      <c r="J18" s="8">
        <f>'APPENDIX 5'!J18+'APPENDIX 6'!J18+'APPENDIX 7'!J18+'APPENDIX 8'!J18+'APPENDIX 9'!J18+'APPENDIX 10'!J18+'APPENDIX 11'!J18</f>
        <v>0</v>
      </c>
      <c r="K18" s="8">
        <f>'APPENDIX 5'!K18+'APPENDIX 6'!K18+'APPENDIX 7'!K18+'APPENDIX 8'!K18+'APPENDIX 9'!K18+'APPENDIX 10'!K18+'APPENDIX 11'!K18</f>
        <v>0</v>
      </c>
      <c r="L18" s="8">
        <f>'APPENDIX 5'!L18+'APPENDIX 6'!L18+'APPENDIX 7'!L18+'APPENDIX 8'!L18+'APPENDIX 9'!L18+'APPENDIX 10'!L18+'APPENDIX 11'!L18</f>
        <v>125743</v>
      </c>
      <c r="M18" s="31">
        <f>'APPENDIX 5'!M18+'APPENDIX 6'!M18+'APPENDIX 7'!M18+'APPENDIX 8'!M18+'APPENDIX 9'!M18+'APPENDIX 10'!M18+'APPENDIX 11'!M18</f>
        <v>267952</v>
      </c>
      <c r="N18" s="31">
        <f>'APPENDIX 5'!N18+'APPENDIX 6'!N18+'APPENDIX 7'!N18+'APPENDIX 8'!N18+'APPENDIX 9'!N18+'APPENDIX 10'!N18+'APPENDIX 11'!N18</f>
        <v>2980955</v>
      </c>
      <c r="O18" s="8">
        <f>'APPENDIX 5'!O18+'APPENDIX 6'!O18+'APPENDIX 7'!O18+'APPENDIX 8'!O18+'APPENDIX 9'!O18+'APPENDIX 10'!O18+'APPENDIX 11'!O18</f>
        <v>0</v>
      </c>
      <c r="P18" s="8">
        <f>'APPENDIX 5'!P18+'APPENDIX 6'!P18+'APPENDIX 7'!P18+'APPENDIX 8'!P18+'APPENDIX 9'!P18+'APPENDIX 10'!P18+'APPENDIX 11'!P18</f>
        <v>60000</v>
      </c>
      <c r="Q18" s="9">
        <f>'APPENDIX 5'!Q18+'APPENDIX 6'!Q18+'APPENDIX 7'!Q18+'APPENDIX 8'!Q18+'APPENDIX 9'!Q18+'APPENDIX 10'!Q18+'APPENDIX 11'!Q18</f>
        <v>25608965</v>
      </c>
    </row>
    <row r="19" spans="1:17" ht="29.25" customHeight="1" x14ac:dyDescent="0.3">
      <c r="A19" s="4"/>
      <c r="B19" s="19" t="s">
        <v>185</v>
      </c>
      <c r="C19" s="8">
        <f>'APPENDIX 5'!C19+'APPENDIX 6'!C19+'APPENDIX 7'!C19+'APPENDIX 8'!C19+'APPENDIX 9'!C19+'APPENDIX 10'!C19+'APPENDIX 11'!C19</f>
        <v>283345</v>
      </c>
      <c r="D19" s="31">
        <f>'APPENDIX 5'!D19+'APPENDIX 6'!D19+'APPENDIX 7'!D19+'APPENDIX 8'!D19+'APPENDIX 9'!D19+'APPENDIX 10'!D19+'APPENDIX 11'!D19</f>
        <v>283958</v>
      </c>
      <c r="E19" s="8">
        <f>'APPENDIX 5'!E19+'APPENDIX 6'!E19+'APPENDIX 7'!E19+'APPENDIX 8'!E19+'APPENDIX 9'!E19+'APPENDIX 10'!E19+'APPENDIX 11'!E19</f>
        <v>220019</v>
      </c>
      <c r="F19" s="8">
        <f>'APPENDIX 5'!F19+'APPENDIX 6'!F19+'APPENDIX 7'!F19+'APPENDIX 8'!F19+'APPENDIX 9'!F19+'APPENDIX 10'!F19+'APPENDIX 11'!F19</f>
        <v>8196</v>
      </c>
      <c r="G19" s="8">
        <f>'APPENDIX 5'!G19+'APPENDIX 6'!G19+'APPENDIX 7'!G19+'APPENDIX 8'!G19+'APPENDIX 9'!G19+'APPENDIX 10'!G19+'APPENDIX 11'!G19</f>
        <v>55082</v>
      </c>
      <c r="H19" s="8">
        <f>'APPENDIX 5'!H19+'APPENDIX 6'!H19+'APPENDIX 7'!H19+'APPENDIX 8'!H19+'APPENDIX 9'!H19+'APPENDIX 10'!H19+'APPENDIX 11'!H19</f>
        <v>61963</v>
      </c>
      <c r="I19" s="8">
        <f>'APPENDIX 5'!I19+'APPENDIX 6'!I19+'APPENDIX 7'!I19+'APPENDIX 8'!I19+'APPENDIX 9'!I19+'APPENDIX 10'!I19+'APPENDIX 11'!I19</f>
        <v>0</v>
      </c>
      <c r="J19" s="8">
        <f>'APPENDIX 5'!J19+'APPENDIX 6'!J19+'APPENDIX 7'!J19+'APPENDIX 8'!J19+'APPENDIX 9'!J19+'APPENDIX 10'!J19+'APPENDIX 11'!J19</f>
        <v>0</v>
      </c>
      <c r="K19" s="8">
        <f>'APPENDIX 5'!K19+'APPENDIX 6'!K19+'APPENDIX 7'!K19+'APPENDIX 8'!K19+'APPENDIX 9'!K19+'APPENDIX 10'!K19+'APPENDIX 11'!K19</f>
        <v>0</v>
      </c>
      <c r="L19" s="8">
        <f>'APPENDIX 5'!L19+'APPENDIX 6'!L19+'APPENDIX 7'!L19+'APPENDIX 8'!L19+'APPENDIX 9'!L19+'APPENDIX 10'!L19+'APPENDIX 11'!L19</f>
        <v>11976</v>
      </c>
      <c r="M19" s="8">
        <f>'APPENDIX 5'!M19+'APPENDIX 6'!M19+'APPENDIX 7'!M19+'APPENDIX 8'!M19+'APPENDIX 9'!M19+'APPENDIX 10'!M19+'APPENDIX 11'!M19</f>
        <v>142831</v>
      </c>
      <c r="N19" s="8">
        <f>'APPENDIX 5'!N19+'APPENDIX 6'!N19+'APPENDIX 7'!N19+'APPENDIX 8'!N19+'APPENDIX 9'!N19+'APPENDIX 10'!N19+'APPENDIX 11'!N19</f>
        <v>49723</v>
      </c>
      <c r="O19" s="8">
        <f>'APPENDIX 5'!O19+'APPENDIX 6'!O19+'APPENDIX 7'!O19+'APPENDIX 8'!O19+'APPENDIX 9'!O19+'APPENDIX 10'!O19+'APPENDIX 11'!O19</f>
        <v>0</v>
      </c>
      <c r="P19" s="8">
        <f>'APPENDIX 5'!P19+'APPENDIX 6'!P19+'APPENDIX 7'!P19+'APPENDIX 8'!P19+'APPENDIX 9'!P19+'APPENDIX 10'!P19+'APPENDIX 11'!P19</f>
        <v>0</v>
      </c>
      <c r="Q19" s="9">
        <f>'APPENDIX 5'!Q19+'APPENDIX 6'!Q19+'APPENDIX 7'!Q19+'APPENDIX 8'!Q19+'APPENDIX 9'!Q19+'APPENDIX 10'!Q19+'APPENDIX 11'!Q19</f>
        <v>344514</v>
      </c>
    </row>
    <row r="20" spans="1:17" ht="29.25" customHeight="1" x14ac:dyDescent="0.3">
      <c r="A20" s="4"/>
      <c r="B20" s="19" t="s">
        <v>190</v>
      </c>
      <c r="C20" s="8">
        <f>'APPENDIX 5'!C20+'APPENDIX 6'!C20+'APPENDIX 7'!C20+'APPENDIX 8'!C20+'APPENDIX 9'!C20+'APPENDIX 10'!C20+'APPENDIX 11'!C20</f>
        <v>21451254</v>
      </c>
      <c r="D20" s="31">
        <f>'APPENDIX 5'!D20+'APPENDIX 6'!D20+'APPENDIX 7'!D20+'APPENDIX 8'!D20+'APPENDIX 9'!D20+'APPENDIX 10'!D20+'APPENDIX 11'!D20</f>
        <v>4325797</v>
      </c>
      <c r="E20" s="8">
        <f>'APPENDIX 5'!E20+'APPENDIX 6'!E20+'APPENDIX 7'!E20+'APPENDIX 8'!E20+'APPENDIX 9'!E20+'APPENDIX 10'!E20+'APPENDIX 11'!E20</f>
        <v>4038055</v>
      </c>
      <c r="F20" s="8">
        <f>'APPENDIX 5'!F20+'APPENDIX 6'!F20+'APPENDIX 7'!F20+'APPENDIX 8'!F20+'APPENDIX 9'!F20+'APPENDIX 10'!F20+'APPENDIX 11'!F20</f>
        <v>0</v>
      </c>
      <c r="G20" s="8">
        <f>'APPENDIX 5'!G20+'APPENDIX 6'!G20+'APPENDIX 7'!G20+'APPENDIX 8'!G20+'APPENDIX 9'!G20+'APPENDIX 10'!G20+'APPENDIX 11'!G20</f>
        <v>4574231</v>
      </c>
      <c r="H20" s="8">
        <f>'APPENDIX 5'!H20+'APPENDIX 6'!H20+'APPENDIX 7'!H20+'APPENDIX 8'!H20+'APPENDIX 9'!H20+'APPENDIX 10'!H20+'APPENDIX 11'!H20</f>
        <v>4665361</v>
      </c>
      <c r="I20" s="8">
        <f>'APPENDIX 5'!I20+'APPENDIX 6'!I20+'APPENDIX 7'!I20+'APPENDIX 8'!I20+'APPENDIX 9'!I20+'APPENDIX 10'!I20+'APPENDIX 11'!I20</f>
        <v>0</v>
      </c>
      <c r="J20" s="8">
        <f>'APPENDIX 5'!J20+'APPENDIX 6'!J20+'APPENDIX 7'!J20+'APPENDIX 8'!J20+'APPENDIX 9'!J20+'APPENDIX 10'!J20+'APPENDIX 11'!J20</f>
        <v>0</v>
      </c>
      <c r="K20" s="8">
        <f>'APPENDIX 5'!K20+'APPENDIX 6'!K20+'APPENDIX 7'!K20+'APPENDIX 8'!K20+'APPENDIX 9'!K20+'APPENDIX 10'!K20+'APPENDIX 11'!K20</f>
        <v>0</v>
      </c>
      <c r="L20" s="8">
        <f>'APPENDIX 5'!L20+'APPENDIX 6'!L20+'APPENDIX 7'!L20+'APPENDIX 8'!L20+'APPENDIX 9'!L20+'APPENDIX 10'!L20+'APPENDIX 11'!L20</f>
        <v>217801</v>
      </c>
      <c r="M20" s="8">
        <f>'APPENDIX 5'!M20+'APPENDIX 6'!M20+'APPENDIX 7'!M20+'APPENDIX 8'!M20+'APPENDIX 9'!M20+'APPENDIX 10'!M20+'APPENDIX 11'!M20</f>
        <v>1234959</v>
      </c>
      <c r="N20" s="8">
        <f>'APPENDIX 5'!N20+'APPENDIX 6'!N20+'APPENDIX 7'!N20+'APPENDIX 8'!N20+'APPENDIX 9'!N20+'APPENDIX 10'!N20+'APPENDIX 11'!N20</f>
        <v>2098748</v>
      </c>
      <c r="O20" s="8">
        <f>'APPENDIX 5'!O20+'APPENDIX 6'!O20+'APPENDIX 7'!O20+'APPENDIX 8'!O20+'APPENDIX 9'!O20+'APPENDIX 10'!O20+'APPENDIX 11'!O20</f>
        <v>0</v>
      </c>
      <c r="P20" s="8">
        <f>'APPENDIX 5'!P20+'APPENDIX 6'!P20+'APPENDIX 7'!P20+'APPENDIX 8'!P20+'APPENDIX 9'!P20+'APPENDIX 10'!P20+'APPENDIX 11'!P20</f>
        <v>0</v>
      </c>
      <c r="Q20" s="9">
        <f>'APPENDIX 5'!Q20+'APPENDIX 6'!Q20+'APPENDIX 7'!Q20+'APPENDIX 8'!Q20+'APPENDIX 9'!Q20+'APPENDIX 10'!Q20+'APPENDIX 11'!Q20</f>
        <v>21469935</v>
      </c>
    </row>
    <row r="21" spans="1:17" ht="29.25" customHeight="1" x14ac:dyDescent="0.3">
      <c r="A21" s="4"/>
      <c r="B21" s="19" t="s">
        <v>36</v>
      </c>
      <c r="C21" s="8">
        <f>'APPENDIX 5'!C21+'APPENDIX 6'!C21+'APPENDIX 7'!C21+'APPENDIX 8'!C21+'APPENDIX 9'!C21+'APPENDIX 10'!C21+'APPENDIX 11'!C21</f>
        <v>7538505</v>
      </c>
      <c r="D21" s="31">
        <f>'APPENDIX 5'!D21+'APPENDIX 6'!D21+'APPENDIX 7'!D21+'APPENDIX 8'!D21+'APPENDIX 9'!D21+'APPENDIX 10'!D21+'APPENDIX 11'!D21</f>
        <v>2073752</v>
      </c>
      <c r="E21" s="8">
        <f>'APPENDIX 5'!E21+'APPENDIX 6'!E21+'APPENDIX 7'!E21+'APPENDIX 8'!E21+'APPENDIX 9'!E21+'APPENDIX 10'!E21+'APPENDIX 11'!E21</f>
        <v>2040947</v>
      </c>
      <c r="F21" s="8">
        <f>'APPENDIX 5'!F21+'APPENDIX 6'!F21+'APPENDIX 7'!F21+'APPENDIX 8'!F21+'APPENDIX 9'!F21+'APPENDIX 10'!F21+'APPENDIX 11'!F21</f>
        <v>0</v>
      </c>
      <c r="G21" s="8">
        <f>'APPENDIX 5'!G21+'APPENDIX 6'!G21+'APPENDIX 7'!G21+'APPENDIX 8'!G21+'APPENDIX 9'!G21+'APPENDIX 10'!G21+'APPENDIX 11'!G21</f>
        <v>464984</v>
      </c>
      <c r="H21" s="8">
        <f>'APPENDIX 5'!H21+'APPENDIX 6'!H21+'APPENDIX 7'!H21+'APPENDIX 8'!H21+'APPENDIX 9'!H21+'APPENDIX 10'!H21+'APPENDIX 11'!H21</f>
        <v>1169344</v>
      </c>
      <c r="I21" s="8">
        <f>'APPENDIX 5'!I21+'APPENDIX 6'!I21+'APPENDIX 7'!I21+'APPENDIX 8'!I21+'APPENDIX 9'!I21+'APPENDIX 10'!I21+'APPENDIX 11'!I21</f>
        <v>0</v>
      </c>
      <c r="J21" s="8">
        <f>'APPENDIX 5'!J21+'APPENDIX 6'!J21+'APPENDIX 7'!J21+'APPENDIX 8'!J21+'APPENDIX 9'!J21+'APPENDIX 10'!J21+'APPENDIX 11'!J21</f>
        <v>130000</v>
      </c>
      <c r="K21" s="8">
        <f>'APPENDIX 5'!K21+'APPENDIX 6'!K21+'APPENDIX 7'!K21+'APPENDIX 8'!K21+'APPENDIX 9'!K21+'APPENDIX 10'!K21+'APPENDIX 11'!K21</f>
        <v>0</v>
      </c>
      <c r="L21" s="8">
        <f>'APPENDIX 5'!L21+'APPENDIX 6'!L21+'APPENDIX 7'!L21+'APPENDIX 8'!L21+'APPENDIX 9'!L21+'APPENDIX 10'!L21+'APPENDIX 11'!L21</f>
        <v>192375</v>
      </c>
      <c r="M21" s="8">
        <f>'APPENDIX 5'!M21+'APPENDIX 6'!M21+'APPENDIX 7'!M21+'APPENDIX 8'!M21+'APPENDIX 9'!M21+'APPENDIX 10'!M21+'APPENDIX 11'!M21</f>
        <v>639658</v>
      </c>
      <c r="N21" s="8">
        <f>'APPENDIX 5'!N21+'APPENDIX 6'!N21+'APPENDIX 7'!N21+'APPENDIX 8'!N21+'APPENDIX 9'!N21+'APPENDIX 10'!N21+'APPENDIX 11'!N21</f>
        <v>152109</v>
      </c>
      <c r="O21" s="8">
        <f>'APPENDIX 5'!O21+'APPENDIX 6'!O21+'APPENDIX 7'!O21+'APPENDIX 8'!O21+'APPENDIX 9'!O21+'APPENDIX 10'!O21+'APPENDIX 11'!O21</f>
        <v>0</v>
      </c>
      <c r="P21" s="8">
        <f>'APPENDIX 5'!P21+'APPENDIX 6'!P21+'APPENDIX 7'!P21+'APPENDIX 8'!P21+'APPENDIX 9'!P21+'APPENDIX 10'!P21+'APPENDIX 11'!P21</f>
        <v>0</v>
      </c>
      <c r="Q21" s="9">
        <f>'APPENDIX 5'!Q21+'APPENDIX 6'!Q21+'APPENDIX 7'!Q21+'APPENDIX 8'!Q21+'APPENDIX 9'!Q21+'APPENDIX 10'!Q21+'APPENDIX 11'!Q21</f>
        <v>7600183</v>
      </c>
    </row>
    <row r="22" spans="1:17" ht="29.25" customHeight="1" x14ac:dyDescent="0.3">
      <c r="A22" s="4"/>
      <c r="B22" s="19" t="s">
        <v>62</v>
      </c>
      <c r="C22" s="8">
        <f>'APPENDIX 5'!C22+'APPENDIX 6'!C22+'APPENDIX 7'!C22+'APPENDIX 8'!C22+'APPENDIX 9'!C22+'APPENDIX 10'!C22+'APPENDIX 11'!C22</f>
        <v>590534</v>
      </c>
      <c r="D22" s="31">
        <f>'APPENDIX 5'!D22+'APPENDIX 6'!D22+'APPENDIX 7'!D22+'APPENDIX 8'!D22+'APPENDIX 9'!D22+'APPENDIX 10'!D22+'APPENDIX 11'!D22</f>
        <v>393864</v>
      </c>
      <c r="E22" s="8">
        <f>'APPENDIX 5'!E22+'APPENDIX 6'!E22+'APPENDIX 7'!E22+'APPENDIX 8'!E22+'APPENDIX 9'!E22+'APPENDIX 10'!E22+'APPENDIX 11'!E22</f>
        <v>325986</v>
      </c>
      <c r="F22" s="8">
        <f>'APPENDIX 5'!F22+'APPENDIX 6'!F22+'APPENDIX 7'!F22+'APPENDIX 8'!F22+'APPENDIX 9'!F22+'APPENDIX 10'!F22+'APPENDIX 11'!F22</f>
        <v>431</v>
      </c>
      <c r="G22" s="8">
        <f>'APPENDIX 5'!G22+'APPENDIX 6'!G22+'APPENDIX 7'!G22+'APPENDIX 8'!G22+'APPENDIX 9'!G22+'APPENDIX 10'!G22+'APPENDIX 11'!G22</f>
        <v>127537</v>
      </c>
      <c r="H22" s="8">
        <f>'APPENDIX 5'!H22+'APPENDIX 6'!H22+'APPENDIX 7'!H22+'APPENDIX 8'!H22+'APPENDIX 9'!H22+'APPENDIX 10'!H22+'APPENDIX 11'!H22</f>
        <v>147076</v>
      </c>
      <c r="I22" s="8">
        <f>'APPENDIX 5'!I22+'APPENDIX 6'!I22+'APPENDIX 7'!I22+'APPENDIX 8'!I22+'APPENDIX 9'!I22+'APPENDIX 10'!I22+'APPENDIX 11'!I22</f>
        <v>21787</v>
      </c>
      <c r="J22" s="8">
        <f>'APPENDIX 5'!J22+'APPENDIX 6'!J22+'APPENDIX 7'!J22+'APPENDIX 8'!J22+'APPENDIX 9'!J22+'APPENDIX 10'!J22+'APPENDIX 11'!J22</f>
        <v>0</v>
      </c>
      <c r="K22" s="8">
        <f>'APPENDIX 5'!K22+'APPENDIX 6'!K22+'APPENDIX 7'!K22+'APPENDIX 8'!K22+'APPENDIX 9'!K22+'APPENDIX 10'!K22+'APPENDIX 11'!K22</f>
        <v>0</v>
      </c>
      <c r="L22" s="8">
        <f>'APPENDIX 5'!L22+'APPENDIX 6'!L22+'APPENDIX 7'!L22+'APPENDIX 8'!L22+'APPENDIX 9'!L22+'APPENDIX 10'!L22+'APPENDIX 11'!L22</f>
        <v>29039</v>
      </c>
      <c r="M22" s="8">
        <f>'APPENDIX 5'!M22+'APPENDIX 6'!M22+'APPENDIX 7'!M22+'APPENDIX 8'!M22+'APPENDIX 9'!M22+'APPENDIX 10'!M22+'APPENDIX 11'!M22</f>
        <v>166207</v>
      </c>
      <c r="N22" s="8">
        <f>'APPENDIX 5'!N22+'APPENDIX 6'!N22+'APPENDIX 7'!N22+'APPENDIX 8'!N22+'APPENDIX 9'!N22+'APPENDIX 10'!N22+'APPENDIX 11'!N22</f>
        <v>67726</v>
      </c>
      <c r="O22" s="8">
        <f>'APPENDIX 5'!O22+'APPENDIX 6'!O22+'APPENDIX 7'!O22+'APPENDIX 8'!O22+'APPENDIX 9'!O22+'APPENDIX 10'!O22+'APPENDIX 11'!O22</f>
        <v>0</v>
      </c>
      <c r="P22" s="8">
        <f>'APPENDIX 5'!P22+'APPENDIX 6'!P22+'APPENDIX 7'!P22+'APPENDIX 8'!P22+'APPENDIX 9'!P22+'APPENDIX 10'!P22+'APPENDIX 11'!P22</f>
        <v>-58490</v>
      </c>
      <c r="Q22" s="9">
        <f>'APPENDIX 5'!Q22+'APPENDIX 6'!Q22+'APPENDIX 7'!Q22+'APPENDIX 8'!Q22+'APPENDIX 9'!Q22+'APPENDIX 10'!Q22+'APPENDIX 11'!Q22</f>
        <v>679060</v>
      </c>
    </row>
    <row r="23" spans="1:17" ht="29.25" customHeight="1" x14ac:dyDescent="0.3">
      <c r="A23" s="4"/>
      <c r="B23" s="19" t="s">
        <v>63</v>
      </c>
      <c r="C23" s="8">
        <f>'APPENDIX 5'!C23+'APPENDIX 6'!C23+'APPENDIX 7'!C23+'APPENDIX 8'!C23+'APPENDIX 9'!C23+'APPENDIX 10'!C23+'APPENDIX 11'!C23</f>
        <v>9540667</v>
      </c>
      <c r="D23" s="31">
        <f>'APPENDIX 5'!D23+'APPENDIX 6'!D23+'APPENDIX 7'!D23+'APPENDIX 8'!D23+'APPENDIX 9'!D23+'APPENDIX 10'!D23+'APPENDIX 11'!D23</f>
        <v>2038363</v>
      </c>
      <c r="E23" s="8">
        <f>'APPENDIX 5'!E23+'APPENDIX 6'!E23+'APPENDIX 7'!E23+'APPENDIX 8'!E23+'APPENDIX 9'!E23+'APPENDIX 10'!E23+'APPENDIX 11'!E23</f>
        <v>1837236</v>
      </c>
      <c r="F23" s="8">
        <f>'APPENDIX 5'!F23+'APPENDIX 6'!F23+'APPENDIX 7'!F23+'APPENDIX 8'!F23+'APPENDIX 9'!F23+'APPENDIX 10'!F23+'APPENDIX 11'!F23</f>
        <v>422497</v>
      </c>
      <c r="G23" s="8">
        <f>'APPENDIX 5'!G23+'APPENDIX 6'!G23+'APPENDIX 7'!G23+'APPENDIX 8'!G23+'APPENDIX 9'!G23+'APPENDIX 10'!G23+'APPENDIX 11'!G23</f>
        <v>2289399</v>
      </c>
      <c r="H23" s="8">
        <f>'APPENDIX 5'!H23+'APPENDIX 6'!H23+'APPENDIX 7'!H23+'APPENDIX 8'!H23+'APPENDIX 9'!H23+'APPENDIX 10'!H23+'APPENDIX 11'!H23</f>
        <v>563616</v>
      </c>
      <c r="I23" s="8">
        <f>'APPENDIX 5'!I23+'APPENDIX 6'!I23+'APPENDIX 7'!I23+'APPENDIX 8'!I23+'APPENDIX 9'!I23+'APPENDIX 10'!I23+'APPENDIX 11'!I23</f>
        <v>1716029</v>
      </c>
      <c r="J23" s="8">
        <f>'APPENDIX 5'!J23+'APPENDIX 6'!J23+'APPENDIX 7'!J23+'APPENDIX 8'!J23+'APPENDIX 9'!J23+'APPENDIX 10'!J23+'APPENDIX 11'!J23</f>
        <v>0</v>
      </c>
      <c r="K23" s="8">
        <f>'APPENDIX 5'!K23+'APPENDIX 6'!K23+'APPENDIX 7'!K23+'APPENDIX 8'!K23+'APPENDIX 9'!K23+'APPENDIX 10'!K23+'APPENDIX 11'!K23</f>
        <v>1091</v>
      </c>
      <c r="L23" s="8">
        <f>'APPENDIX 5'!L23+'APPENDIX 6'!L23+'APPENDIX 7'!L23+'APPENDIX 8'!L23+'APPENDIX 9'!L23+'APPENDIX 10'!L23+'APPENDIX 11'!L23</f>
        <v>235761</v>
      </c>
      <c r="M23" s="8">
        <f>'APPENDIX 5'!M23+'APPENDIX 6'!M23+'APPENDIX 7'!M23+'APPENDIX 8'!M23+'APPENDIX 9'!M23+'APPENDIX 10'!M23+'APPENDIX 11'!M23</f>
        <v>1002511</v>
      </c>
      <c r="N23" s="8">
        <f>'APPENDIX 5'!N23+'APPENDIX 6'!N23+'APPENDIX 7'!N23+'APPENDIX 8'!N23+'APPENDIX 9'!N23+'APPENDIX 10'!N23+'APPENDIX 11'!N23</f>
        <v>696563</v>
      </c>
      <c r="O23" s="8">
        <f>'APPENDIX 5'!O23+'APPENDIX 6'!O23+'APPENDIX 7'!O23+'APPENDIX 8'!O23+'APPENDIX 9'!O23+'APPENDIX 10'!O23+'APPENDIX 11'!O23</f>
        <v>67401</v>
      </c>
      <c r="P23" s="8">
        <f>'APPENDIX 5'!P23+'APPENDIX 6'!P23+'APPENDIX 7'!P23+'APPENDIX 8'!P23+'APPENDIX 9'!P23+'APPENDIX 10'!P23+'APPENDIX 11'!P23</f>
        <v>-1502697</v>
      </c>
      <c r="Q23" s="9">
        <f>'APPENDIX 5'!Q23+'APPENDIX 6'!Q23+'APPENDIX 7'!Q23+'APPENDIX 8'!Q23+'APPENDIX 9'!Q23+'APPENDIX 10'!Q23+'APPENDIX 11'!Q23</f>
        <v>10413251</v>
      </c>
    </row>
    <row r="24" spans="1:17" ht="29.25" customHeight="1" x14ac:dyDescent="0.3">
      <c r="A24" s="4"/>
      <c r="B24" s="19" t="s">
        <v>64</v>
      </c>
      <c r="C24" s="8">
        <f>'APPENDIX 5'!C24+'APPENDIX 6'!C24+'APPENDIX 7'!C24+'APPENDIX 8'!C24+'APPENDIX 9'!C24+'APPENDIX 10'!C24+'APPENDIX 11'!C24</f>
        <v>2022850</v>
      </c>
      <c r="D24" s="8">
        <f>'APPENDIX 5'!D24+'APPENDIX 6'!D24+'APPENDIX 7'!D24+'APPENDIX 8'!D24+'APPENDIX 9'!D24+'APPENDIX 10'!D24+'APPENDIX 11'!D24</f>
        <v>5272292</v>
      </c>
      <c r="E24" s="8">
        <f>'APPENDIX 5'!E24+'APPENDIX 6'!E24+'APPENDIX 7'!E24+'APPENDIX 8'!E24+'APPENDIX 9'!E24+'APPENDIX 10'!E24+'APPENDIX 11'!E24</f>
        <v>3902965</v>
      </c>
      <c r="F24" s="8">
        <f>'APPENDIX 5'!F24+'APPENDIX 6'!F24+'APPENDIX 7'!F24+'APPENDIX 8'!F24+'APPENDIX 9'!F24+'APPENDIX 10'!F24+'APPENDIX 11'!F24</f>
        <v>0</v>
      </c>
      <c r="G24" s="8">
        <f>'APPENDIX 5'!G24+'APPENDIX 6'!G24+'APPENDIX 7'!G24+'APPENDIX 8'!G24+'APPENDIX 9'!G24+'APPENDIX 10'!G24+'APPENDIX 11'!G24</f>
        <v>3242461</v>
      </c>
      <c r="H24" s="8">
        <f>'APPENDIX 5'!H24+'APPENDIX 6'!H24+'APPENDIX 7'!H24+'APPENDIX 8'!H24+'APPENDIX 9'!H24+'APPENDIX 10'!H24+'APPENDIX 11'!H24</f>
        <v>3166748</v>
      </c>
      <c r="I24" s="8">
        <f>'APPENDIX 5'!I24+'APPENDIX 6'!I24+'APPENDIX 7'!I24+'APPENDIX 8'!I24+'APPENDIX 9'!I24+'APPENDIX 10'!I24+'APPENDIX 11'!I24</f>
        <v>0</v>
      </c>
      <c r="J24" s="8">
        <f>'APPENDIX 5'!J24+'APPENDIX 6'!J24+'APPENDIX 7'!J24+'APPENDIX 8'!J24+'APPENDIX 9'!J24+'APPENDIX 10'!J24+'APPENDIX 11'!J24</f>
        <v>0</v>
      </c>
      <c r="K24" s="8">
        <f>'APPENDIX 5'!K24+'APPENDIX 6'!K24+'APPENDIX 7'!K24+'APPENDIX 8'!K24+'APPENDIX 9'!K24+'APPENDIX 10'!K24+'APPENDIX 11'!K24</f>
        <v>0</v>
      </c>
      <c r="L24" s="8">
        <f>'APPENDIX 5'!L24+'APPENDIX 6'!L24+'APPENDIX 7'!L24+'APPENDIX 8'!L24+'APPENDIX 9'!L24+'APPENDIX 10'!L24+'APPENDIX 11'!L24</f>
        <v>66019</v>
      </c>
      <c r="M24" s="8">
        <f>'APPENDIX 5'!M24+'APPENDIX 6'!M24+'APPENDIX 7'!M24+'APPENDIX 8'!M24+'APPENDIX 9'!M24+'APPENDIX 10'!M24+'APPENDIX 11'!M24</f>
        <v>391857</v>
      </c>
      <c r="N24" s="8">
        <f>'APPENDIX 5'!N24+'APPENDIX 6'!N24+'APPENDIX 7'!N24+'APPENDIX 8'!N24+'APPENDIX 9'!N24+'APPENDIX 10'!N24+'APPENDIX 11'!N24</f>
        <v>114133</v>
      </c>
      <c r="O24" s="8">
        <f>'APPENDIX 5'!O24+'APPENDIX 6'!O24+'APPENDIX 7'!O24+'APPENDIX 8'!O24+'APPENDIX 9'!O24+'APPENDIX 10'!O24+'APPENDIX 11'!O24</f>
        <v>0</v>
      </c>
      <c r="P24" s="8">
        <f>'APPENDIX 5'!P24+'APPENDIX 6'!P24+'APPENDIX 7'!P24+'APPENDIX 8'!P24+'APPENDIX 9'!P24+'APPENDIX 10'!P24+'APPENDIX 11'!P24</f>
        <v>0</v>
      </c>
      <c r="Q24" s="9">
        <f>'APPENDIX 5'!Q24+'APPENDIX 6'!Q24+'APPENDIX 7'!Q24+'APPENDIX 8'!Q24+'APPENDIX 9'!Q24+'APPENDIX 10'!Q24+'APPENDIX 11'!Q24</f>
        <v>2415323</v>
      </c>
    </row>
    <row r="25" spans="1:17" ht="29.25" customHeight="1" x14ac:dyDescent="0.3">
      <c r="A25" s="4"/>
      <c r="B25" s="19" t="s">
        <v>188</v>
      </c>
      <c r="C25" s="8">
        <f>'APPENDIX 5'!C25+'APPENDIX 6'!C25+'APPENDIX 7'!C25+'APPENDIX 8'!C25+'APPENDIX 9'!C25+'APPENDIX 10'!C25+'APPENDIX 11'!C25</f>
        <v>-384520</v>
      </c>
      <c r="D25" s="8">
        <f>'APPENDIX 5'!D25+'APPENDIX 6'!D25+'APPENDIX 7'!D25+'APPENDIX 8'!D25+'APPENDIX 9'!D25+'APPENDIX 10'!D25+'APPENDIX 11'!D25</f>
        <v>160817</v>
      </c>
      <c r="E25" s="8">
        <f>'APPENDIX 5'!E25+'APPENDIX 6'!E25+'APPENDIX 7'!E25+'APPENDIX 8'!E25+'APPENDIX 9'!E25+'APPENDIX 10'!E25+'APPENDIX 11'!E25</f>
        <v>151579</v>
      </c>
      <c r="F25" s="8">
        <f>'APPENDIX 5'!F25+'APPENDIX 6'!F25+'APPENDIX 7'!F25+'APPENDIX 8'!F25+'APPENDIX 9'!F25+'APPENDIX 10'!F25+'APPENDIX 11'!F25</f>
        <v>0</v>
      </c>
      <c r="G25" s="8">
        <f>'APPENDIX 5'!G25+'APPENDIX 6'!G25+'APPENDIX 7'!G25+'APPENDIX 8'!G25+'APPENDIX 9'!G25+'APPENDIX 10'!G25+'APPENDIX 11'!G25</f>
        <v>143898</v>
      </c>
      <c r="H25" s="8">
        <f>'APPENDIX 5'!H25+'APPENDIX 6'!H25+'APPENDIX 7'!H25+'APPENDIX 8'!H25+'APPENDIX 9'!H25+'APPENDIX 10'!H25+'APPENDIX 11'!H25</f>
        <v>100613</v>
      </c>
      <c r="I25" s="8">
        <f>'APPENDIX 5'!I25+'APPENDIX 6'!I25+'APPENDIX 7'!I25+'APPENDIX 8'!I25+'APPENDIX 9'!I25+'APPENDIX 10'!I25+'APPENDIX 11'!I25</f>
        <v>4537</v>
      </c>
      <c r="J25" s="8">
        <f>'APPENDIX 5'!J25+'APPENDIX 6'!J25+'APPENDIX 7'!J25+'APPENDIX 8'!J25+'APPENDIX 9'!J25+'APPENDIX 10'!J25+'APPENDIX 11'!J25</f>
        <v>0</v>
      </c>
      <c r="K25" s="8">
        <f>'APPENDIX 5'!K25+'APPENDIX 6'!K25+'APPENDIX 7'!K25+'APPENDIX 8'!K25+'APPENDIX 9'!K25+'APPENDIX 10'!K25+'APPENDIX 11'!K25</f>
        <v>0</v>
      </c>
      <c r="L25" s="8">
        <f>'APPENDIX 5'!L25+'APPENDIX 6'!L25+'APPENDIX 7'!L25+'APPENDIX 8'!L25+'APPENDIX 9'!L25+'APPENDIX 10'!L25+'APPENDIX 11'!L25</f>
        <v>47308</v>
      </c>
      <c r="M25" s="8">
        <f>'APPENDIX 5'!M25+'APPENDIX 6'!M25+'APPENDIX 7'!M25+'APPENDIX 8'!M25+'APPENDIX 9'!M25+'APPENDIX 10'!M25+'APPENDIX 11'!M25</f>
        <v>318103</v>
      </c>
      <c r="N25" s="8">
        <f>'APPENDIX 5'!N25+'APPENDIX 6'!N25+'APPENDIX 7'!N25+'APPENDIX 8'!N25+'APPENDIX 9'!N25+'APPENDIX 10'!N25+'APPENDIX 11'!N25</f>
        <v>34842</v>
      </c>
      <c r="O25" s="8">
        <f>'APPENDIX 5'!O25+'APPENDIX 6'!O25+'APPENDIX 7'!O25+'APPENDIX 8'!O25+'APPENDIX 9'!O25+'APPENDIX 10'!O25+'APPENDIX 11'!O25</f>
        <v>376</v>
      </c>
      <c r="P25" s="8">
        <f>'APPENDIX 5'!P25+'APPENDIX 6'!P25+'APPENDIX 7'!P25+'APPENDIX 8'!P25+'APPENDIX 9'!P25+'APPENDIX 10'!P25+'APPENDIX 11'!P25</f>
        <v>0</v>
      </c>
      <c r="Q25" s="9">
        <f>'APPENDIX 5'!Q25+'APPENDIX 6'!Q25+'APPENDIX 7'!Q25+'APPENDIX 8'!Q25+'APPENDIX 9'!Q25+'APPENDIX 10'!Q25+'APPENDIX 11'!Q25</f>
        <v>-669037</v>
      </c>
    </row>
    <row r="26" spans="1:17" ht="29.25" customHeight="1" x14ac:dyDescent="0.3">
      <c r="A26" s="4"/>
      <c r="B26" s="19" t="s">
        <v>189</v>
      </c>
      <c r="C26" s="8">
        <f>'APPENDIX 5'!C26+'APPENDIX 6'!C26+'APPENDIX 7'!C26+'APPENDIX 8'!C26+'APPENDIX 9'!C26+'APPENDIX 10'!C26+'APPENDIX 11'!C26</f>
        <v>968807</v>
      </c>
      <c r="D26" s="8">
        <f>'APPENDIX 5'!D26+'APPENDIX 6'!D26+'APPENDIX 7'!D26+'APPENDIX 8'!D26+'APPENDIX 9'!D26+'APPENDIX 10'!D26+'APPENDIX 11'!D26</f>
        <v>251772</v>
      </c>
      <c r="E26" s="8">
        <f>'APPENDIX 5'!E26+'APPENDIX 6'!E26+'APPENDIX 7'!E26+'APPENDIX 8'!E26+'APPENDIX 9'!E26+'APPENDIX 10'!E26+'APPENDIX 11'!E26</f>
        <v>196338</v>
      </c>
      <c r="F26" s="8">
        <f>'APPENDIX 5'!F26+'APPENDIX 6'!F26+'APPENDIX 7'!F26+'APPENDIX 8'!F26+'APPENDIX 9'!F26+'APPENDIX 10'!F26+'APPENDIX 11'!F26</f>
        <v>0</v>
      </c>
      <c r="G26" s="8">
        <f>'APPENDIX 5'!G26+'APPENDIX 6'!G26+'APPENDIX 7'!G26+'APPENDIX 8'!G26+'APPENDIX 9'!G26+'APPENDIX 10'!G26+'APPENDIX 11'!G26</f>
        <v>148703</v>
      </c>
      <c r="H26" s="8">
        <f>'APPENDIX 5'!H26+'APPENDIX 6'!H26+'APPENDIX 7'!H26+'APPENDIX 8'!H26+'APPENDIX 9'!H26+'APPENDIX 10'!H26+'APPENDIX 11'!H26</f>
        <v>147180</v>
      </c>
      <c r="I26" s="8">
        <f>'APPENDIX 5'!I26+'APPENDIX 6'!I26+'APPENDIX 7'!I26+'APPENDIX 8'!I26+'APPENDIX 9'!I26+'APPENDIX 10'!I26+'APPENDIX 11'!I26</f>
        <v>2507</v>
      </c>
      <c r="J26" s="8">
        <f>'APPENDIX 5'!J26+'APPENDIX 6'!J26+'APPENDIX 7'!J26+'APPENDIX 8'!J26+'APPENDIX 9'!J26+'APPENDIX 10'!J26+'APPENDIX 11'!J26</f>
        <v>0</v>
      </c>
      <c r="K26" s="8">
        <f>'APPENDIX 5'!K26+'APPENDIX 6'!K26+'APPENDIX 7'!K26+'APPENDIX 8'!K26+'APPENDIX 9'!K26+'APPENDIX 10'!K26+'APPENDIX 11'!K26</f>
        <v>132</v>
      </c>
      <c r="L26" s="8">
        <f>'APPENDIX 5'!L26+'APPENDIX 6'!L26+'APPENDIX 7'!L26+'APPENDIX 8'!L26+'APPENDIX 9'!L26+'APPENDIX 10'!L26+'APPENDIX 11'!L26</f>
        <v>4632</v>
      </c>
      <c r="M26" s="8">
        <f>'APPENDIX 5'!M26+'APPENDIX 6'!M26+'APPENDIX 7'!M26+'APPENDIX 8'!M26+'APPENDIX 9'!M26+'APPENDIX 10'!M26+'APPENDIX 11'!M26</f>
        <v>83014</v>
      </c>
      <c r="N26" s="8">
        <f>'APPENDIX 5'!N26+'APPENDIX 6'!N26+'APPENDIX 7'!N26+'APPENDIX 8'!N26+'APPENDIX 9'!N26+'APPENDIX 10'!N26+'APPENDIX 11'!N26</f>
        <v>123772</v>
      </c>
      <c r="O26" s="8">
        <f>'APPENDIX 5'!O26+'APPENDIX 6'!O26+'APPENDIX 7'!O26+'APPENDIX 8'!O26+'APPENDIX 9'!O26+'APPENDIX 10'!O26+'APPENDIX 11'!O26</f>
        <v>0</v>
      </c>
      <c r="P26" s="8">
        <f>'APPENDIX 5'!P26+'APPENDIX 6'!P26+'APPENDIX 7'!P26+'APPENDIX 8'!P26+'APPENDIX 9'!P26+'APPENDIX 10'!P26+'APPENDIX 11'!P26</f>
        <v>0</v>
      </c>
      <c r="Q26" s="9">
        <f>'APPENDIX 5'!Q26+'APPENDIX 6'!Q26+'APPENDIX 7'!Q26+'APPENDIX 8'!Q26+'APPENDIX 9'!Q26+'APPENDIX 10'!Q26+'APPENDIX 11'!Q26</f>
        <v>1051451</v>
      </c>
    </row>
    <row r="27" spans="1:17" ht="29.25" customHeight="1" x14ac:dyDescent="0.3">
      <c r="A27" s="4"/>
      <c r="B27" s="19" t="s">
        <v>214</v>
      </c>
      <c r="C27" s="8">
        <f>'APPENDIX 5'!C27+'APPENDIX 6'!C27+'APPENDIX 7'!C27+'APPENDIX 8'!C27+'APPENDIX 9'!C27+'APPENDIX 10'!C27+'APPENDIX 11'!C27</f>
        <v>18448300</v>
      </c>
      <c r="D27" s="8">
        <f>'APPENDIX 5'!D27+'APPENDIX 6'!D27+'APPENDIX 7'!D27+'APPENDIX 8'!D27+'APPENDIX 9'!D27+'APPENDIX 10'!D27+'APPENDIX 11'!D27</f>
        <v>4669645</v>
      </c>
      <c r="E27" s="8">
        <f>'APPENDIX 5'!E27+'APPENDIX 6'!E27+'APPENDIX 7'!E27+'APPENDIX 8'!E27+'APPENDIX 9'!E27+'APPENDIX 10'!E27+'APPENDIX 11'!E27</f>
        <v>4482586</v>
      </c>
      <c r="F27" s="8">
        <f>'APPENDIX 5'!F27+'APPENDIX 6'!F27+'APPENDIX 7'!F27+'APPENDIX 8'!F27+'APPENDIX 9'!F27+'APPENDIX 10'!F27+'APPENDIX 11'!F27</f>
        <v>0</v>
      </c>
      <c r="G27" s="8">
        <f>'APPENDIX 5'!G27+'APPENDIX 6'!G27+'APPENDIX 7'!G27+'APPENDIX 8'!G27+'APPENDIX 9'!G27+'APPENDIX 10'!G27+'APPENDIX 11'!G27</f>
        <v>4334492</v>
      </c>
      <c r="H27" s="8">
        <f>'APPENDIX 5'!H27+'APPENDIX 6'!H27+'APPENDIX 7'!H27+'APPENDIX 8'!H27+'APPENDIX 9'!H27+'APPENDIX 10'!H27+'APPENDIX 11'!H27</f>
        <v>3583131</v>
      </c>
      <c r="I27" s="8">
        <f>'APPENDIX 5'!I27+'APPENDIX 6'!I27+'APPENDIX 7'!I27+'APPENDIX 8'!I27+'APPENDIX 9'!I27+'APPENDIX 10'!I27+'APPENDIX 11'!I27</f>
        <v>72544</v>
      </c>
      <c r="J27" s="8">
        <f>'APPENDIX 5'!J27+'APPENDIX 6'!J27+'APPENDIX 7'!J27+'APPENDIX 8'!J27+'APPENDIX 9'!J27+'APPENDIX 10'!J27+'APPENDIX 11'!J27</f>
        <v>0</v>
      </c>
      <c r="K27" s="8">
        <f>'APPENDIX 5'!K27+'APPENDIX 6'!K27+'APPENDIX 7'!K27+'APPENDIX 8'!K27+'APPENDIX 9'!K27+'APPENDIX 10'!K27+'APPENDIX 11'!K27</f>
        <v>0</v>
      </c>
      <c r="L27" s="8">
        <f>'APPENDIX 5'!L27+'APPENDIX 6'!L27+'APPENDIX 7'!L27+'APPENDIX 8'!L27+'APPENDIX 9'!L27+'APPENDIX 10'!L27+'APPENDIX 11'!L27</f>
        <v>530863</v>
      </c>
      <c r="M27" s="8">
        <f>'APPENDIX 5'!M27+'APPENDIX 6'!M27+'APPENDIX 7'!M27+'APPENDIX 8'!M27+'APPENDIX 9'!M27+'APPENDIX 10'!M27+'APPENDIX 11'!M27</f>
        <v>756981</v>
      </c>
      <c r="N27" s="8">
        <f>'APPENDIX 5'!N27+'APPENDIX 6'!N27+'APPENDIX 7'!N27+'APPENDIX 8'!N27+'APPENDIX 9'!N27+'APPENDIX 10'!N27+'APPENDIX 11'!N27</f>
        <v>2512488</v>
      </c>
      <c r="O27" s="8">
        <f>'APPENDIX 5'!O27+'APPENDIX 6'!O27+'APPENDIX 7'!O27+'APPENDIX 8'!O27+'APPENDIX 9'!O27+'APPENDIX 10'!O27+'APPENDIX 11'!O27</f>
        <v>216058</v>
      </c>
      <c r="P27" s="8">
        <f>'APPENDIX 5'!P27+'APPENDIX 6'!P27+'APPENDIX 7'!P27+'APPENDIX 8'!P27+'APPENDIX 9'!P27+'APPENDIX 10'!P27+'APPENDIX 11'!P27</f>
        <v>0</v>
      </c>
      <c r="Q27" s="9">
        <f>'APPENDIX 5'!Q27+'APPENDIX 6'!Q27+'APPENDIX 7'!Q27+'APPENDIX 8'!Q27+'APPENDIX 9'!Q27+'APPENDIX 10'!Q27+'APPENDIX 11'!Q27</f>
        <v>20283796</v>
      </c>
    </row>
    <row r="28" spans="1:17" ht="29.25" customHeight="1" x14ac:dyDescent="0.3">
      <c r="A28" s="4"/>
      <c r="B28" s="19" t="s">
        <v>40</v>
      </c>
      <c r="C28" s="8">
        <f>'APPENDIX 5'!C28+'APPENDIX 6'!C28+'APPENDIX 7'!C28+'APPENDIX 8'!C28+'APPENDIX 9'!C28+'APPENDIX 10'!C28+'APPENDIX 11'!C28</f>
        <v>0</v>
      </c>
      <c r="D28" s="8">
        <f>'APPENDIX 5'!D28+'APPENDIX 6'!D28+'APPENDIX 7'!D28+'APPENDIX 8'!D28+'APPENDIX 9'!D28+'APPENDIX 10'!D28+'APPENDIX 11'!D28</f>
        <v>52657</v>
      </c>
      <c r="E28" s="8">
        <f>'APPENDIX 5'!E28+'APPENDIX 6'!E28+'APPENDIX 7'!E28+'APPENDIX 8'!E28+'APPENDIX 9'!E28+'APPENDIX 10'!E28+'APPENDIX 11'!E28</f>
        <v>41220</v>
      </c>
      <c r="F28" s="8">
        <f>'APPENDIX 5'!F28+'APPENDIX 6'!F28+'APPENDIX 7'!F28+'APPENDIX 8'!F28+'APPENDIX 9'!F28+'APPENDIX 10'!F28+'APPENDIX 11'!F28</f>
        <v>0</v>
      </c>
      <c r="G28" s="8">
        <f>'APPENDIX 5'!G28+'APPENDIX 6'!G28+'APPENDIX 7'!G28+'APPENDIX 8'!G28+'APPENDIX 9'!G28+'APPENDIX 10'!G28+'APPENDIX 11'!G28</f>
        <v>1987</v>
      </c>
      <c r="H28" s="8">
        <f>'APPENDIX 5'!H28+'APPENDIX 6'!H28+'APPENDIX 7'!H28+'APPENDIX 8'!H28+'APPENDIX 9'!H28+'APPENDIX 10'!H28+'APPENDIX 11'!H28</f>
        <v>0</v>
      </c>
      <c r="I28" s="8">
        <f>'APPENDIX 5'!I28+'APPENDIX 6'!I28+'APPENDIX 7'!I28+'APPENDIX 8'!I28+'APPENDIX 9'!I28+'APPENDIX 10'!I28+'APPENDIX 11'!I28</f>
        <v>0</v>
      </c>
      <c r="J28" s="8">
        <f>'APPENDIX 5'!J28+'APPENDIX 6'!J28+'APPENDIX 7'!J28+'APPENDIX 8'!J28+'APPENDIX 9'!J28+'APPENDIX 10'!J28+'APPENDIX 11'!J28</f>
        <v>0</v>
      </c>
      <c r="K28" s="8">
        <f>'APPENDIX 5'!K28+'APPENDIX 6'!K28+'APPENDIX 7'!K28+'APPENDIX 8'!K28+'APPENDIX 9'!K28+'APPENDIX 10'!K28+'APPENDIX 11'!K28</f>
        <v>0</v>
      </c>
      <c r="L28" s="8">
        <f>'APPENDIX 5'!L28+'APPENDIX 6'!L28+'APPENDIX 7'!L28+'APPENDIX 8'!L28+'APPENDIX 9'!L28+'APPENDIX 10'!L28+'APPENDIX 11'!L28</f>
        <v>-19</v>
      </c>
      <c r="M28" s="8">
        <f>'APPENDIX 5'!M28+'APPENDIX 6'!M28+'APPENDIX 7'!M28+'APPENDIX 8'!M28+'APPENDIX 9'!M28+'APPENDIX 10'!M28+'APPENDIX 11'!M28</f>
        <v>189</v>
      </c>
      <c r="N28" s="8">
        <f>'APPENDIX 5'!N28+'APPENDIX 6'!N28+'APPENDIX 7'!N28+'APPENDIX 8'!N28+'APPENDIX 9'!N28+'APPENDIX 10'!N28+'APPENDIX 11'!N28</f>
        <v>16232</v>
      </c>
      <c r="O28" s="8">
        <f>'APPENDIX 5'!O28+'APPENDIX 6'!O28+'APPENDIX 7'!O28+'APPENDIX 8'!O28+'APPENDIX 9'!O28+'APPENDIX 10'!O28+'APPENDIX 11'!O28</f>
        <v>0</v>
      </c>
      <c r="P28" s="8">
        <f>'APPENDIX 5'!P28+'APPENDIX 6'!P28+'APPENDIX 7'!P28+'APPENDIX 8'!P28+'APPENDIX 9'!P28+'APPENDIX 10'!P28+'APPENDIX 11'!P28</f>
        <v>0</v>
      </c>
      <c r="Q28" s="9">
        <f>'APPENDIX 5'!Q28+'APPENDIX 6'!Q28+'APPENDIX 7'!Q28+'APPENDIX 8'!Q28+'APPENDIX 9'!Q28+'APPENDIX 10'!Q28+'APPENDIX 11'!Q28</f>
        <v>57282</v>
      </c>
    </row>
    <row r="29" spans="1:17" ht="29.25" customHeight="1" x14ac:dyDescent="0.3">
      <c r="A29" s="4"/>
      <c r="B29" s="19" t="s">
        <v>65</v>
      </c>
      <c r="C29" s="8">
        <f>'APPENDIX 5'!C29+'APPENDIX 6'!C29+'APPENDIX 7'!C29+'APPENDIX 8'!C29+'APPENDIX 9'!C29+'APPENDIX 10'!C29+'APPENDIX 11'!C29</f>
        <v>1196883</v>
      </c>
      <c r="D29" s="8">
        <f>'APPENDIX 5'!D29+'APPENDIX 6'!D29+'APPENDIX 7'!D29+'APPENDIX 8'!D29+'APPENDIX 9'!D29+'APPENDIX 10'!D29+'APPENDIX 11'!D29</f>
        <v>812718</v>
      </c>
      <c r="E29" s="8">
        <f>'APPENDIX 5'!E29+'APPENDIX 6'!E29+'APPENDIX 7'!E29+'APPENDIX 8'!E29+'APPENDIX 9'!E29+'APPENDIX 10'!E29+'APPENDIX 11'!E29</f>
        <v>710984</v>
      </c>
      <c r="F29" s="8">
        <f>'APPENDIX 5'!F29+'APPENDIX 6'!F29+'APPENDIX 7'!F29+'APPENDIX 8'!F29+'APPENDIX 9'!F29+'APPENDIX 10'!F29+'APPENDIX 11'!F29</f>
        <v>0</v>
      </c>
      <c r="G29" s="8">
        <f>'APPENDIX 5'!G29+'APPENDIX 6'!G29+'APPENDIX 7'!G29+'APPENDIX 8'!G29+'APPENDIX 9'!G29+'APPENDIX 10'!G29+'APPENDIX 11'!G29</f>
        <v>190467</v>
      </c>
      <c r="H29" s="8">
        <f>'APPENDIX 5'!H29+'APPENDIX 6'!H29+'APPENDIX 7'!H29+'APPENDIX 8'!H29+'APPENDIX 9'!H29+'APPENDIX 10'!H29+'APPENDIX 11'!H29</f>
        <v>162206</v>
      </c>
      <c r="I29" s="8">
        <f>'APPENDIX 5'!I29+'APPENDIX 6'!I29+'APPENDIX 7'!I29+'APPENDIX 8'!I29+'APPENDIX 9'!I29+'APPENDIX 10'!I29+'APPENDIX 11'!I29</f>
        <v>0</v>
      </c>
      <c r="J29" s="8">
        <f>'APPENDIX 5'!J29+'APPENDIX 6'!J29+'APPENDIX 7'!J29+'APPENDIX 8'!J29+'APPENDIX 9'!J29+'APPENDIX 10'!J29+'APPENDIX 11'!J29</f>
        <v>0</v>
      </c>
      <c r="K29" s="8">
        <f>'APPENDIX 5'!K29+'APPENDIX 6'!K29+'APPENDIX 7'!K29+'APPENDIX 8'!K29+'APPENDIX 9'!K29+'APPENDIX 10'!K29+'APPENDIX 11'!K29</f>
        <v>0</v>
      </c>
      <c r="L29" s="8">
        <f>'APPENDIX 5'!L29+'APPENDIX 6'!L29+'APPENDIX 7'!L29+'APPENDIX 8'!L29+'APPENDIX 9'!L29+'APPENDIX 10'!L29+'APPENDIX 11'!L29</f>
        <v>-6634</v>
      </c>
      <c r="M29" s="8">
        <f>'APPENDIX 5'!M29+'APPENDIX 6'!M29+'APPENDIX 7'!M29+'APPENDIX 8'!M29+'APPENDIX 9'!M29+'APPENDIX 10'!M29+'APPENDIX 11'!M29</f>
        <v>94870</v>
      </c>
      <c r="N29" s="8">
        <f>'APPENDIX 5'!N29+'APPENDIX 6'!N29+'APPENDIX 7'!N29+'APPENDIX 8'!N29+'APPENDIX 9'!N29+'APPENDIX 10'!N29+'APPENDIX 11'!N29</f>
        <v>132619</v>
      </c>
      <c r="O29" s="8">
        <f>'APPENDIX 5'!O29+'APPENDIX 6'!O29+'APPENDIX 7'!O29+'APPENDIX 8'!O29+'APPENDIX 9'!O29+'APPENDIX 10'!O29+'APPENDIX 11'!O29</f>
        <v>0</v>
      </c>
      <c r="P29" s="8">
        <f>'APPENDIX 5'!P29+'APPENDIX 6'!P29+'APPENDIX 7'!P29+'APPENDIX 8'!P29+'APPENDIX 9'!P29+'APPENDIX 10'!P29+'APPENDIX 11'!P29</f>
        <v>0</v>
      </c>
      <c r="Q29" s="9">
        <f>'APPENDIX 5'!Q29+'APPENDIX 6'!Q29+'APPENDIX 7'!Q29+'APPENDIX 8'!Q29+'APPENDIX 9'!Q29+'APPENDIX 10'!Q29+'APPENDIX 11'!Q29</f>
        <v>1790042</v>
      </c>
    </row>
    <row r="30" spans="1:17" ht="29.25" customHeight="1" x14ac:dyDescent="0.3">
      <c r="A30" s="4"/>
      <c r="B30" s="19" t="s">
        <v>66</v>
      </c>
      <c r="C30" s="8">
        <f>'APPENDIX 5'!C30+'APPENDIX 6'!C30+'APPENDIX 7'!C30+'APPENDIX 8'!C30+'APPENDIX 9'!C30+'APPENDIX 10'!C30+'APPENDIX 11'!C30</f>
        <v>37926</v>
      </c>
      <c r="D30" s="8">
        <f>'APPENDIX 5'!D30+'APPENDIX 6'!D30+'APPENDIX 7'!D30+'APPENDIX 8'!D30+'APPENDIX 9'!D30+'APPENDIX 10'!D30+'APPENDIX 11'!D30</f>
        <v>43695</v>
      </c>
      <c r="E30" s="8">
        <f>'APPENDIX 5'!E30+'APPENDIX 6'!E30+'APPENDIX 7'!E30+'APPENDIX 8'!E30+'APPENDIX 9'!E30+'APPENDIX 10'!E30+'APPENDIX 11'!E30</f>
        <v>30598</v>
      </c>
      <c r="F30" s="8">
        <f>'APPENDIX 5'!F30+'APPENDIX 6'!F30+'APPENDIX 7'!F30+'APPENDIX 8'!F30+'APPENDIX 9'!F30+'APPENDIX 10'!F30+'APPENDIX 11'!F30</f>
        <v>0</v>
      </c>
      <c r="G30" s="8">
        <f>'APPENDIX 5'!G30+'APPENDIX 6'!G30+'APPENDIX 7'!G30+'APPENDIX 8'!G30+'APPENDIX 9'!G30+'APPENDIX 10'!G30+'APPENDIX 11'!G30</f>
        <v>4191</v>
      </c>
      <c r="H30" s="8">
        <f>'APPENDIX 5'!H30+'APPENDIX 6'!H30+'APPENDIX 7'!H30+'APPENDIX 8'!H30+'APPENDIX 9'!H30+'APPENDIX 10'!H30+'APPENDIX 11'!H30</f>
        <v>5561</v>
      </c>
      <c r="I30" s="8">
        <f>'APPENDIX 5'!I30+'APPENDIX 6'!I30+'APPENDIX 7'!I30+'APPENDIX 8'!I30+'APPENDIX 9'!I30+'APPENDIX 10'!I30+'APPENDIX 11'!I30</f>
        <v>0</v>
      </c>
      <c r="J30" s="8">
        <f>'APPENDIX 5'!J30+'APPENDIX 6'!J30+'APPENDIX 7'!J30+'APPENDIX 8'!J30+'APPENDIX 9'!J30+'APPENDIX 10'!J30+'APPENDIX 11'!J30</f>
        <v>0</v>
      </c>
      <c r="K30" s="8">
        <f>'APPENDIX 5'!K30+'APPENDIX 6'!K30+'APPENDIX 7'!K30+'APPENDIX 8'!K30+'APPENDIX 9'!K30+'APPENDIX 10'!K30+'APPENDIX 11'!K30</f>
        <v>0</v>
      </c>
      <c r="L30" s="8">
        <f>'APPENDIX 5'!L30+'APPENDIX 6'!L30+'APPENDIX 7'!L30+'APPENDIX 8'!L30+'APPENDIX 9'!L30+'APPENDIX 10'!L30+'APPENDIX 11'!L30</f>
        <v>4922</v>
      </c>
      <c r="M30" s="8">
        <f>'APPENDIX 5'!M30+'APPENDIX 6'!M30+'APPENDIX 7'!M30+'APPENDIX 8'!M30+'APPENDIX 9'!M30+'APPENDIX 10'!M30+'APPENDIX 11'!M30</f>
        <v>48604</v>
      </c>
      <c r="N30" s="8">
        <f>'APPENDIX 5'!N30+'APPENDIX 6'!N30+'APPENDIX 7'!N30+'APPENDIX 8'!N30+'APPENDIX 9'!N30+'APPENDIX 10'!N30+'APPENDIX 11'!N30</f>
        <v>31918</v>
      </c>
      <c r="O30" s="8">
        <f>'APPENDIX 5'!O30+'APPENDIX 6'!O30+'APPENDIX 7'!O30+'APPENDIX 8'!O30+'APPENDIX 9'!O30+'APPENDIX 10'!O30+'APPENDIX 11'!O30</f>
        <v>0</v>
      </c>
      <c r="P30" s="8">
        <f>'APPENDIX 5'!P30+'APPENDIX 6'!P30+'APPENDIX 7'!P30+'APPENDIX 8'!P30+'APPENDIX 9'!P30+'APPENDIX 10'!P30+'APPENDIX 11'!P30</f>
        <v>0</v>
      </c>
      <c r="Q30" s="9">
        <f>'APPENDIX 5'!Q30+'APPENDIX 6'!Q30+'APPENDIX 7'!Q30+'APPENDIX 8'!Q30+'APPENDIX 9'!Q30+'APPENDIX 10'!Q30+'APPENDIX 11'!Q30</f>
        <v>41356</v>
      </c>
    </row>
    <row r="31" spans="1:17" ht="29.25" customHeight="1" x14ac:dyDescent="0.3">
      <c r="A31" s="4"/>
      <c r="B31" s="19" t="s">
        <v>67</v>
      </c>
      <c r="C31" s="8">
        <f>'APPENDIX 5'!C31+'APPENDIX 6'!C31+'APPENDIX 7'!C31+'APPENDIX 8'!C31+'APPENDIX 9'!C31+'APPENDIX 10'!C31+'APPENDIX 11'!C31</f>
        <v>8823936</v>
      </c>
      <c r="D31" s="8">
        <f>'APPENDIX 5'!D31+'APPENDIX 6'!D31+'APPENDIX 7'!D31+'APPENDIX 8'!D31+'APPENDIX 9'!D31+'APPENDIX 10'!D31+'APPENDIX 11'!D31</f>
        <v>2520956</v>
      </c>
      <c r="E31" s="8">
        <f>'APPENDIX 5'!E31+'APPENDIX 6'!E31+'APPENDIX 7'!E31+'APPENDIX 8'!E31+'APPENDIX 9'!E31+'APPENDIX 10'!E31+'APPENDIX 11'!E31</f>
        <v>2189185</v>
      </c>
      <c r="F31" s="8">
        <f>'APPENDIX 5'!F31+'APPENDIX 6'!F31+'APPENDIX 7'!F31+'APPENDIX 8'!F31+'APPENDIX 9'!F31+'APPENDIX 10'!F31+'APPENDIX 11'!F31</f>
        <v>0</v>
      </c>
      <c r="G31" s="8">
        <f>'APPENDIX 5'!G31+'APPENDIX 6'!G31+'APPENDIX 7'!G31+'APPENDIX 8'!G31+'APPENDIX 9'!G31+'APPENDIX 10'!G31+'APPENDIX 11'!G31</f>
        <v>1687901</v>
      </c>
      <c r="H31" s="8">
        <f>'APPENDIX 5'!H31+'APPENDIX 6'!H31+'APPENDIX 7'!H31+'APPENDIX 8'!H31+'APPENDIX 9'!H31+'APPENDIX 10'!H31+'APPENDIX 11'!H31</f>
        <v>1503079</v>
      </c>
      <c r="I31" s="8">
        <f>'APPENDIX 5'!I31+'APPENDIX 6'!I31+'APPENDIX 7'!I31+'APPENDIX 8'!I31+'APPENDIX 9'!I31+'APPENDIX 10'!I31+'APPENDIX 11'!I31</f>
        <v>143464</v>
      </c>
      <c r="J31" s="8">
        <f>'APPENDIX 5'!J31+'APPENDIX 6'!J31+'APPENDIX 7'!J31+'APPENDIX 8'!J31+'APPENDIX 9'!J31+'APPENDIX 10'!J31+'APPENDIX 11'!J31</f>
        <v>1086</v>
      </c>
      <c r="K31" s="8">
        <f>'APPENDIX 5'!K31+'APPENDIX 6'!K31+'APPENDIX 7'!K31+'APPENDIX 8'!K31+'APPENDIX 9'!K31+'APPENDIX 10'!K31+'APPENDIX 11'!K31</f>
        <v>146524</v>
      </c>
      <c r="L31" s="8">
        <f>'APPENDIX 5'!L31+'APPENDIX 6'!L31+'APPENDIX 7'!L31+'APPENDIX 8'!L31+'APPENDIX 9'!L31+'APPENDIX 10'!L31+'APPENDIX 11'!L31</f>
        <v>60242</v>
      </c>
      <c r="M31" s="8">
        <f>'APPENDIX 5'!M31+'APPENDIX 6'!M31+'APPENDIX 7'!M31+'APPENDIX 8'!M31+'APPENDIX 9'!M31+'APPENDIX 10'!M31+'APPENDIX 11'!M31</f>
        <v>516615</v>
      </c>
      <c r="N31" s="8">
        <f>'APPENDIX 5'!N31+'APPENDIX 6'!N31+'APPENDIX 7'!N31+'APPENDIX 8'!N31+'APPENDIX 9'!N31+'APPENDIX 10'!N31+'APPENDIX 11'!N31</f>
        <v>0</v>
      </c>
      <c r="O31" s="8">
        <f>'APPENDIX 5'!O31+'APPENDIX 6'!O31+'APPENDIX 7'!O31+'APPENDIX 8'!O31+'APPENDIX 9'!O31+'APPENDIX 10'!O31+'APPENDIX 11'!O31</f>
        <v>0</v>
      </c>
      <c r="P31" s="8">
        <f>'APPENDIX 5'!P31+'APPENDIX 6'!P31+'APPENDIX 7'!P31+'APPENDIX 8'!P31+'APPENDIX 9'!P31+'APPENDIX 10'!P31+'APPENDIX 11'!P31</f>
        <v>0</v>
      </c>
      <c r="Q31" s="9">
        <f>'APPENDIX 5'!Q31+'APPENDIX 6'!Q31+'APPENDIX 7'!Q31+'APPENDIX 8'!Q31+'APPENDIX 9'!Q31+'APPENDIX 10'!Q31+'APPENDIX 11'!Q31</f>
        <v>8642111</v>
      </c>
    </row>
    <row r="32" spans="1:17" ht="29.25" customHeight="1" x14ac:dyDescent="0.25">
      <c r="A32" s="4"/>
      <c r="B32" s="97" t="s">
        <v>47</v>
      </c>
      <c r="C32" s="115">
        <f>SUM(C6:C31)</f>
        <v>223954742</v>
      </c>
      <c r="D32" s="115">
        <f t="shared" ref="D32:E32" si="0">SUM(D6:D31)</f>
        <v>73061848</v>
      </c>
      <c r="E32" s="115">
        <f t="shared" si="0"/>
        <v>67579041</v>
      </c>
      <c r="F32" s="115">
        <f t="shared" ref="F32:Q32" si="1">SUM(F6:F31)</f>
        <v>431124</v>
      </c>
      <c r="G32" s="115">
        <f t="shared" si="1"/>
        <v>36984879</v>
      </c>
      <c r="H32" s="115">
        <f t="shared" si="1"/>
        <v>32752529</v>
      </c>
      <c r="I32" s="115">
        <f t="shared" si="1"/>
        <v>6582131</v>
      </c>
      <c r="J32" s="115">
        <f t="shared" si="1"/>
        <v>926618</v>
      </c>
      <c r="K32" s="115">
        <f t="shared" si="1"/>
        <v>3969411</v>
      </c>
      <c r="L32" s="115">
        <f t="shared" si="1"/>
        <v>5598142</v>
      </c>
      <c r="M32" s="115">
        <f t="shared" si="1"/>
        <v>12011235</v>
      </c>
      <c r="N32" s="115">
        <f t="shared" si="1"/>
        <v>22007632</v>
      </c>
      <c r="O32" s="115">
        <f t="shared" si="1"/>
        <v>220786</v>
      </c>
      <c r="P32" s="115">
        <f t="shared" si="1"/>
        <v>-567363</v>
      </c>
      <c r="Q32" s="115">
        <f t="shared" si="1"/>
        <v>252479051</v>
      </c>
    </row>
    <row r="33" spans="1:17" ht="29.25" customHeight="1" x14ac:dyDescent="0.25">
      <c r="A33" s="4"/>
      <c r="B33" s="266" t="s">
        <v>48</v>
      </c>
      <c r="C33" s="267"/>
      <c r="D33" s="267"/>
      <c r="E33" s="267"/>
      <c r="F33" s="267"/>
      <c r="G33" s="267"/>
      <c r="H33" s="267"/>
      <c r="I33" s="267"/>
      <c r="J33" s="267"/>
      <c r="K33" s="267"/>
      <c r="L33" s="267"/>
      <c r="M33" s="267"/>
      <c r="N33" s="267"/>
      <c r="O33" s="267"/>
      <c r="P33" s="267"/>
      <c r="Q33" s="268"/>
    </row>
    <row r="34" spans="1:17" ht="29.25" customHeight="1" x14ac:dyDescent="0.25">
      <c r="A34" s="4"/>
      <c r="B34" s="19" t="s">
        <v>49</v>
      </c>
      <c r="C34" s="49">
        <f>'APPENDIX 5'!C34+'APPENDIX 6'!C34+'APPENDIX 7'!C34+'APPENDIX 8'!C34+'APPENDIX 9'!C34+'APPENDIX 10'!C34+'APPENDIX 11'!C34</f>
        <v>65660</v>
      </c>
      <c r="D34" s="49">
        <f>'APPENDIX 5'!D34+'APPENDIX 6'!D34+'APPENDIX 7'!D34+'APPENDIX 8'!D34+'APPENDIX 9'!D34+'APPENDIX 10'!D34+'APPENDIX 11'!D34</f>
        <v>111477</v>
      </c>
      <c r="E34" s="49">
        <f>'APPENDIX 5'!E34+'APPENDIX 6'!E34+'APPENDIX 7'!E34+'APPENDIX 8'!E34+'APPENDIX 9'!E34+'APPENDIX 10'!E34+'APPENDIX 11'!E34</f>
        <v>94755</v>
      </c>
      <c r="F34" s="49">
        <f>'APPENDIX 5'!F34+'APPENDIX 6'!F34+'APPENDIX 7'!F34+'APPENDIX 8'!F34+'APPENDIX 9'!F34+'APPENDIX 10'!F34+'APPENDIX 11'!F34</f>
        <v>0</v>
      </c>
      <c r="G34" s="49">
        <f>'APPENDIX 5'!G34+'APPENDIX 6'!G34+'APPENDIX 7'!G34+'APPENDIX 8'!G34+'APPENDIX 9'!G34+'APPENDIX 10'!G34+'APPENDIX 11'!G34</f>
        <v>28927</v>
      </c>
      <c r="H34" s="49">
        <f>'APPENDIX 5'!H34+'APPENDIX 6'!H34+'APPENDIX 7'!H34+'APPENDIX 8'!H34+'APPENDIX 9'!H34+'APPENDIX 10'!H34+'APPENDIX 11'!H34</f>
        <v>21335</v>
      </c>
      <c r="I34" s="49">
        <f>'APPENDIX 5'!I34+'APPENDIX 6'!I34+'APPENDIX 7'!I34+'APPENDIX 8'!I34+'APPENDIX 9'!I34+'APPENDIX 10'!I34+'APPENDIX 11'!I34</f>
        <v>0</v>
      </c>
      <c r="J34" s="49">
        <f>'APPENDIX 5'!J34+'APPENDIX 6'!J34+'APPENDIX 7'!J34+'APPENDIX 8'!J34+'APPENDIX 9'!J34+'APPENDIX 10'!J34+'APPENDIX 11'!J34</f>
        <v>0</v>
      </c>
      <c r="K34" s="49">
        <f>'APPENDIX 5'!K34+'APPENDIX 6'!K34+'APPENDIX 7'!K34+'APPENDIX 8'!K34+'APPENDIX 9'!K34+'APPENDIX 10'!K34+'APPENDIX 11'!K34</f>
        <v>0</v>
      </c>
      <c r="L34" s="49">
        <f>'APPENDIX 5'!L34+'APPENDIX 6'!L34+'APPENDIX 7'!L34+'APPENDIX 8'!L34+'APPENDIX 9'!L34+'APPENDIX 10'!L34+'APPENDIX 11'!L34</f>
        <v>17349</v>
      </c>
      <c r="M34" s="49">
        <f>'APPENDIX 5'!M34+'APPENDIX 6'!M34+'APPENDIX 7'!M34+'APPENDIX 8'!M34+'APPENDIX 9'!M34+'APPENDIX 10'!M34+'APPENDIX 11'!M34</f>
        <v>14198</v>
      </c>
      <c r="N34" s="49">
        <f>'APPENDIX 5'!N34+'APPENDIX 6'!N34+'APPENDIX 7'!N34+'APPENDIX 8'!N34+'APPENDIX 9'!N34+'APPENDIX 10'!N34+'APPENDIX 11'!N34</f>
        <v>48355</v>
      </c>
      <c r="O34" s="49">
        <f>'APPENDIX 5'!O34+'APPENDIX 6'!O34+'APPENDIX 7'!O34+'APPENDIX 8'!O34+'APPENDIX 9'!O34+'APPENDIX 10'!O34+'APPENDIX 11'!O34</f>
        <v>1319</v>
      </c>
      <c r="P34" s="49">
        <f>'APPENDIX 5'!P34+'APPENDIX 6'!P34+'APPENDIX 7'!P34+'APPENDIX 8'!P34+'APPENDIX 9'!P34+'APPENDIX 10'!P34+'APPENDIX 11'!P34</f>
        <v>0</v>
      </c>
      <c r="Q34" s="50">
        <f>'APPENDIX 5'!Q34+'APPENDIX 6'!Q34+'APPENDIX 7'!Q34+'APPENDIX 8'!Q34+'APPENDIX 9'!Q34+'APPENDIX 10'!Q34+'APPENDIX 11'!Q34</f>
        <v>154570</v>
      </c>
    </row>
    <row r="35" spans="1:17" ht="29.25" customHeight="1" x14ac:dyDescent="0.25">
      <c r="B35" s="19" t="s">
        <v>82</v>
      </c>
      <c r="C35" s="49">
        <f>'APPENDIX 5'!C35+'APPENDIX 6'!C35+'APPENDIX 7'!C35+'APPENDIX 8'!C35+'APPENDIX 9'!C35+'APPENDIX 10'!C35+'APPENDIX 11'!C35</f>
        <v>0</v>
      </c>
      <c r="D35" s="49">
        <f>'APPENDIX 5'!D35+'APPENDIX 6'!D35+'APPENDIX 7'!D35+'APPENDIX 8'!D35+'APPENDIX 9'!D35+'APPENDIX 10'!D35+'APPENDIX 11'!D35</f>
        <v>811634</v>
      </c>
      <c r="E35" s="49">
        <f>'APPENDIX 5'!E35+'APPENDIX 6'!E35+'APPENDIX 7'!E35+'APPENDIX 8'!E35+'APPENDIX 9'!E35+'APPENDIX 10'!E35+'APPENDIX 11'!E35</f>
        <v>631284</v>
      </c>
      <c r="F35" s="49">
        <f>'APPENDIX 5'!F35+'APPENDIX 6'!F35+'APPENDIX 7'!F35+'APPENDIX 8'!F35+'APPENDIX 9'!F35+'APPENDIX 10'!F35+'APPENDIX 11'!F35</f>
        <v>0</v>
      </c>
      <c r="G35" s="49">
        <f>'APPENDIX 5'!G35+'APPENDIX 6'!G35+'APPENDIX 7'!G35+'APPENDIX 8'!G35+'APPENDIX 9'!G35+'APPENDIX 10'!G35+'APPENDIX 11'!G35</f>
        <v>374025</v>
      </c>
      <c r="H35" s="49">
        <f>'APPENDIX 5'!H35+'APPENDIX 6'!H35+'APPENDIX 7'!H35+'APPENDIX 8'!H35+'APPENDIX 9'!H35+'APPENDIX 10'!H35+'APPENDIX 11'!H35</f>
        <v>345945</v>
      </c>
      <c r="I35" s="49">
        <f>'APPENDIX 5'!I35+'APPENDIX 6'!I35+'APPENDIX 7'!I35+'APPENDIX 8'!I35+'APPENDIX 9'!I35+'APPENDIX 10'!I35+'APPENDIX 11'!I35</f>
        <v>0</v>
      </c>
      <c r="J35" s="49">
        <f>'APPENDIX 5'!J35+'APPENDIX 6'!J35+'APPENDIX 7'!J35+'APPENDIX 8'!J35+'APPENDIX 9'!J35+'APPENDIX 10'!J35+'APPENDIX 11'!J35</f>
        <v>0</v>
      </c>
      <c r="K35" s="49">
        <f>'APPENDIX 5'!K35+'APPENDIX 6'!K35+'APPENDIX 7'!K35+'APPENDIX 8'!K35+'APPENDIX 9'!K35+'APPENDIX 10'!K35+'APPENDIX 11'!K35</f>
        <v>0</v>
      </c>
      <c r="L35" s="49">
        <f>'APPENDIX 5'!L35+'APPENDIX 6'!L35+'APPENDIX 7'!L35+'APPENDIX 8'!L35+'APPENDIX 9'!L35+'APPENDIX 10'!L35+'APPENDIX 11'!L35</f>
        <v>168502</v>
      </c>
      <c r="M35" s="49">
        <f>'APPENDIX 5'!M35+'APPENDIX 6'!M35+'APPENDIX 7'!M35+'APPENDIX 8'!M35+'APPENDIX 9'!M35+'APPENDIX 10'!M35+'APPENDIX 11'!M35</f>
        <v>72345</v>
      </c>
      <c r="N35" s="49">
        <f>'APPENDIX 5'!N35+'APPENDIX 6'!N35+'APPENDIX 7'!N35+'APPENDIX 8'!N35+'APPENDIX 9'!N35+'APPENDIX 10'!N35+'APPENDIX 11'!N35</f>
        <v>0</v>
      </c>
      <c r="O35" s="49">
        <f>'APPENDIX 5'!O35+'APPENDIX 6'!O35+'APPENDIX 7'!O35+'APPENDIX 8'!O35+'APPENDIX 9'!O35+'APPENDIX 10'!O35+'APPENDIX 11'!O35</f>
        <v>0</v>
      </c>
      <c r="P35" s="49">
        <f>'APPENDIX 5'!P35+'APPENDIX 6'!P35+'APPENDIX 7'!P35+'APPENDIX 8'!P35+'APPENDIX 9'!P35+'APPENDIX 10'!P35+'APPENDIX 11'!P35</f>
        <v>0</v>
      </c>
      <c r="Q35" s="50">
        <f>'APPENDIX 5'!Q35+'APPENDIX 6'!Q35+'APPENDIX 7'!Q35+'APPENDIX 8'!Q35+'APPENDIX 9'!Q35+'APPENDIX 10'!Q35+'APPENDIX 11'!Q35</f>
        <v>45229</v>
      </c>
    </row>
    <row r="36" spans="1:17" ht="29.25" customHeight="1" x14ac:dyDescent="0.25">
      <c r="B36" s="19" t="s">
        <v>50</v>
      </c>
      <c r="C36" s="49">
        <f>'APPENDIX 5'!C36+'APPENDIX 6'!C36+'APPENDIX 7'!C36+'APPENDIX 8'!C36+'APPENDIX 9'!C36+'APPENDIX 10'!C36+'APPENDIX 11'!C36</f>
        <v>6539815</v>
      </c>
      <c r="D36" s="49">
        <f>'APPENDIX 5'!D36+'APPENDIX 6'!D36+'APPENDIX 7'!D36+'APPENDIX 8'!D36+'APPENDIX 9'!D36+'APPENDIX 10'!D36+'APPENDIX 11'!D36</f>
        <v>1469754</v>
      </c>
      <c r="E36" s="49">
        <f>'APPENDIX 5'!E36+'APPENDIX 6'!E36+'APPENDIX 7'!E36+'APPENDIX 8'!E36+'APPENDIX 9'!E36+'APPENDIX 10'!E36+'APPENDIX 11'!E36</f>
        <v>1343424</v>
      </c>
      <c r="F36" s="49">
        <f>'APPENDIX 5'!F36+'APPENDIX 6'!F36+'APPENDIX 7'!F36+'APPENDIX 8'!F36+'APPENDIX 9'!F36+'APPENDIX 10'!F36+'APPENDIX 11'!F36</f>
        <v>0</v>
      </c>
      <c r="G36" s="49">
        <f>'APPENDIX 5'!G36+'APPENDIX 6'!G36+'APPENDIX 7'!G36+'APPENDIX 8'!G36+'APPENDIX 9'!G36+'APPENDIX 10'!G36+'APPENDIX 11'!G36</f>
        <v>635321</v>
      </c>
      <c r="H36" s="49">
        <f>'APPENDIX 5'!H36+'APPENDIX 6'!H36+'APPENDIX 7'!H36+'APPENDIX 8'!H36+'APPENDIX 9'!H36+'APPENDIX 10'!H36+'APPENDIX 11'!H36</f>
        <v>765968</v>
      </c>
      <c r="I36" s="49">
        <f>'APPENDIX 5'!I36+'APPENDIX 6'!I36+'APPENDIX 7'!I36+'APPENDIX 8'!I36+'APPENDIX 9'!I36+'APPENDIX 10'!I36+'APPENDIX 11'!I36</f>
        <v>0</v>
      </c>
      <c r="J36" s="49">
        <f>'APPENDIX 5'!J36+'APPENDIX 6'!J36+'APPENDIX 7'!J36+'APPENDIX 8'!J36+'APPENDIX 9'!J36+'APPENDIX 10'!J36+'APPENDIX 11'!J36</f>
        <v>0</v>
      </c>
      <c r="K36" s="49">
        <f>'APPENDIX 5'!K36+'APPENDIX 6'!K36+'APPENDIX 7'!K36+'APPENDIX 8'!K36+'APPENDIX 9'!K36+'APPENDIX 10'!K36+'APPENDIX 11'!K36</f>
        <v>0</v>
      </c>
      <c r="L36" s="49">
        <f>'APPENDIX 5'!L36+'APPENDIX 6'!L36+'APPENDIX 7'!L36+'APPENDIX 8'!L36+'APPENDIX 9'!L36+'APPENDIX 10'!L36+'APPENDIX 11'!L36</f>
        <v>420511</v>
      </c>
      <c r="M36" s="49">
        <f>'APPENDIX 5'!M36+'APPENDIX 6'!M36+'APPENDIX 7'!M36+'APPENDIX 8'!M36+'APPENDIX 9'!M36+'APPENDIX 10'!M36+'APPENDIX 11'!M36</f>
        <v>204416</v>
      </c>
      <c r="N36" s="49">
        <f>'APPENDIX 5'!N36+'APPENDIX 6'!N36+'APPENDIX 7'!N36+'APPENDIX 8'!N36+'APPENDIX 9'!N36+'APPENDIX 10'!N36+'APPENDIX 11'!N36</f>
        <v>497980</v>
      </c>
      <c r="O36" s="49">
        <f>'APPENDIX 5'!O36+'APPENDIX 6'!O36+'APPENDIX 7'!O36+'APPENDIX 8'!O36+'APPENDIX 9'!O36+'APPENDIX 10'!O36+'APPENDIX 11'!O36</f>
        <v>0</v>
      </c>
      <c r="P36" s="49">
        <f>'APPENDIX 5'!P36+'APPENDIX 6'!P36+'APPENDIX 7'!P36+'APPENDIX 8'!P36+'APPENDIX 9'!P36+'APPENDIX 10'!P36+'APPENDIX 11'!P36</f>
        <v>0</v>
      </c>
      <c r="Q36" s="50">
        <f>'APPENDIX 5'!Q36+'APPENDIX 6'!Q36+'APPENDIX 7'!Q36+'APPENDIX 8'!Q36+'APPENDIX 9'!Q36+'APPENDIX 10'!Q36+'APPENDIX 11'!Q36</f>
        <v>6990328</v>
      </c>
    </row>
    <row r="37" spans="1:17" ht="29.25" customHeight="1" x14ac:dyDescent="0.25">
      <c r="B37" s="97" t="s">
        <v>47</v>
      </c>
      <c r="C37" s="115">
        <f t="shared" ref="C37:Q37" si="2">SUM(C34:C36)</f>
        <v>6605475</v>
      </c>
      <c r="D37" s="115">
        <f t="shared" si="2"/>
        <v>2392865</v>
      </c>
      <c r="E37" s="115">
        <f t="shared" si="2"/>
        <v>2069463</v>
      </c>
      <c r="F37" s="115">
        <f t="shared" si="2"/>
        <v>0</v>
      </c>
      <c r="G37" s="115">
        <f t="shared" si="2"/>
        <v>1038273</v>
      </c>
      <c r="H37" s="115">
        <f t="shared" si="2"/>
        <v>1133248</v>
      </c>
      <c r="I37" s="115">
        <f t="shared" si="2"/>
        <v>0</v>
      </c>
      <c r="J37" s="115">
        <f t="shared" si="2"/>
        <v>0</v>
      </c>
      <c r="K37" s="115">
        <f t="shared" si="2"/>
        <v>0</v>
      </c>
      <c r="L37" s="115">
        <f t="shared" si="2"/>
        <v>606362</v>
      </c>
      <c r="M37" s="115">
        <f t="shared" si="2"/>
        <v>290959</v>
      </c>
      <c r="N37" s="115">
        <f t="shared" si="2"/>
        <v>546335</v>
      </c>
      <c r="O37" s="115">
        <f t="shared" si="2"/>
        <v>1319</v>
      </c>
      <c r="P37" s="115">
        <f t="shared" si="2"/>
        <v>0</v>
      </c>
      <c r="Q37" s="115">
        <f t="shared" si="2"/>
        <v>7190127</v>
      </c>
    </row>
    <row r="38" spans="1:17" ht="18" customHeight="1" x14ac:dyDescent="0.25">
      <c r="B38" s="275" t="s">
        <v>52</v>
      </c>
      <c r="C38" s="275"/>
      <c r="D38" s="275"/>
      <c r="E38" s="275"/>
      <c r="F38" s="275"/>
      <c r="G38" s="275"/>
      <c r="H38" s="275"/>
      <c r="I38" s="275"/>
      <c r="J38" s="275"/>
      <c r="K38" s="275"/>
      <c r="L38" s="275"/>
      <c r="M38" s="275"/>
      <c r="N38" s="275"/>
      <c r="O38" s="275"/>
      <c r="P38" s="275"/>
      <c r="Q38" s="275"/>
    </row>
    <row r="39" spans="1:17" ht="18" customHeight="1" x14ac:dyDescent="0.25">
      <c r="C39" s="5"/>
      <c r="D39" s="5"/>
      <c r="E39" s="5"/>
      <c r="F39" s="5"/>
      <c r="G39" s="5"/>
      <c r="H39" s="5"/>
      <c r="I39" s="5"/>
      <c r="J39" s="5"/>
      <c r="K39" s="5"/>
      <c r="L39" s="5"/>
      <c r="M39" s="5"/>
      <c r="N39" s="5"/>
      <c r="O39" s="5"/>
      <c r="P39" s="5"/>
      <c r="Q39" s="5"/>
    </row>
    <row r="40" spans="1:17" ht="18" customHeight="1" x14ac:dyDescent="0.25">
      <c r="C40" s="5"/>
      <c r="D40" s="5"/>
      <c r="E40" s="5"/>
      <c r="F40" s="5"/>
      <c r="G40" s="5"/>
      <c r="H40" s="5"/>
      <c r="I40" s="5"/>
      <c r="J40" s="5"/>
      <c r="K40" s="5"/>
      <c r="L40" s="5"/>
      <c r="M40" s="5"/>
      <c r="N40" s="5"/>
      <c r="O40" s="5"/>
      <c r="P40" s="5"/>
      <c r="Q40" s="5"/>
    </row>
    <row r="41" spans="1:17" ht="18" customHeight="1" x14ac:dyDescent="0.25">
      <c r="C41" s="5"/>
      <c r="D41" s="5"/>
      <c r="E41" s="5"/>
      <c r="F41" s="5"/>
      <c r="G41" s="5"/>
      <c r="H41" s="5"/>
      <c r="I41" s="5"/>
      <c r="J41" s="5"/>
      <c r="K41" s="5"/>
      <c r="L41" s="5"/>
      <c r="M41" s="5"/>
      <c r="N41" s="5"/>
      <c r="O41" s="5"/>
      <c r="P41" s="5"/>
      <c r="Q41" s="5"/>
    </row>
    <row r="42" spans="1:17" ht="18" customHeight="1" x14ac:dyDescent="0.25">
      <c r="C42" s="5"/>
      <c r="D42" s="5"/>
      <c r="E42" s="5"/>
      <c r="F42" s="5"/>
      <c r="G42" s="5"/>
      <c r="H42" s="5"/>
      <c r="I42" s="5"/>
      <c r="J42" s="5"/>
      <c r="K42" s="5"/>
      <c r="L42" s="5"/>
      <c r="M42" s="5"/>
      <c r="N42" s="5"/>
      <c r="O42" s="5"/>
      <c r="P42" s="5"/>
      <c r="Q42" s="5"/>
    </row>
    <row r="43" spans="1:17" ht="18" customHeight="1" x14ac:dyDescent="0.25">
      <c r="C43" s="5"/>
      <c r="D43" s="5"/>
      <c r="E43" s="5"/>
      <c r="F43" s="5"/>
      <c r="G43" s="5"/>
      <c r="H43" s="5"/>
      <c r="I43" s="5"/>
      <c r="J43" s="5"/>
      <c r="K43" s="5"/>
      <c r="L43" s="5"/>
      <c r="M43" s="5"/>
      <c r="N43" s="5"/>
      <c r="O43" s="5"/>
      <c r="P43" s="5"/>
      <c r="Q43" s="5"/>
    </row>
    <row r="44" spans="1:17" ht="18" customHeight="1" x14ac:dyDescent="0.25">
      <c r="C44" s="5"/>
      <c r="D44" s="5"/>
      <c r="E44" s="5"/>
      <c r="F44" s="5"/>
      <c r="G44" s="5"/>
      <c r="H44" s="5"/>
      <c r="I44" s="5"/>
      <c r="J44" s="5"/>
      <c r="K44" s="5"/>
      <c r="L44" s="5"/>
      <c r="M44" s="5"/>
      <c r="N44" s="5"/>
      <c r="O44" s="5"/>
      <c r="P44" s="5"/>
      <c r="Q44" s="5"/>
    </row>
    <row r="45" spans="1:17" ht="18" customHeight="1" x14ac:dyDescent="0.25">
      <c r="C45" s="5"/>
      <c r="D45" s="5"/>
      <c r="E45" s="5"/>
      <c r="F45" s="5"/>
      <c r="G45" s="5"/>
      <c r="H45" s="5"/>
      <c r="I45" s="5"/>
      <c r="J45" s="5"/>
      <c r="K45" s="5"/>
      <c r="L45" s="5"/>
      <c r="M45" s="5"/>
      <c r="N45" s="5"/>
      <c r="O45" s="5"/>
      <c r="P45" s="5"/>
      <c r="Q45" s="5"/>
    </row>
    <row r="46" spans="1:17" ht="18" customHeight="1" x14ac:dyDescent="0.25">
      <c r="C46" s="5"/>
      <c r="D46" s="5"/>
      <c r="E46" s="5"/>
      <c r="F46" s="5"/>
      <c r="G46" s="5"/>
      <c r="H46" s="5"/>
      <c r="I46" s="5"/>
      <c r="J46" s="5"/>
      <c r="K46" s="5"/>
      <c r="L46" s="5"/>
      <c r="M46" s="5"/>
      <c r="N46" s="5"/>
      <c r="O46" s="5"/>
      <c r="P46" s="5"/>
      <c r="Q46" s="5"/>
    </row>
    <row r="47" spans="1:17" ht="18" customHeight="1" x14ac:dyDescent="0.25">
      <c r="C47" s="5"/>
      <c r="D47" s="5"/>
      <c r="E47" s="5"/>
      <c r="F47" s="5"/>
      <c r="G47" s="5"/>
      <c r="H47" s="5"/>
      <c r="I47" s="5"/>
      <c r="J47" s="5"/>
      <c r="K47" s="5"/>
      <c r="L47" s="5"/>
      <c r="M47" s="5"/>
      <c r="N47" s="5"/>
      <c r="O47" s="5"/>
      <c r="P47" s="5"/>
      <c r="Q47" s="5"/>
    </row>
    <row r="48" spans="1:17" ht="18" customHeight="1" x14ac:dyDescent="0.25">
      <c r="C48" s="5"/>
      <c r="D48" s="5"/>
      <c r="E48" s="5"/>
      <c r="F48" s="5"/>
      <c r="G48" s="5"/>
      <c r="H48" s="5"/>
      <c r="I48" s="5"/>
      <c r="J48" s="5"/>
      <c r="K48" s="5"/>
      <c r="L48" s="5"/>
      <c r="M48" s="5"/>
      <c r="N48" s="5"/>
      <c r="O48" s="5"/>
      <c r="P48" s="5"/>
      <c r="Q48" s="5"/>
    </row>
    <row r="49" spans="3:17" ht="18" customHeight="1" x14ac:dyDescent="0.25">
      <c r="C49" s="5"/>
      <c r="D49" s="5"/>
      <c r="E49" s="5"/>
      <c r="F49" s="5"/>
      <c r="G49" s="5"/>
      <c r="H49" s="5"/>
      <c r="I49" s="5"/>
      <c r="J49" s="5"/>
      <c r="K49" s="5"/>
      <c r="L49" s="5"/>
      <c r="M49" s="5"/>
      <c r="N49" s="5"/>
      <c r="O49" s="5"/>
      <c r="P49" s="5"/>
      <c r="Q49" s="5"/>
    </row>
    <row r="50" spans="3:17" ht="18" customHeight="1" x14ac:dyDescent="0.25">
      <c r="C50" s="5"/>
      <c r="D50" s="5"/>
      <c r="E50" s="5"/>
      <c r="F50" s="5"/>
      <c r="G50" s="5"/>
      <c r="H50" s="5"/>
      <c r="I50" s="5"/>
      <c r="J50" s="5"/>
      <c r="K50" s="5"/>
      <c r="L50" s="5"/>
      <c r="M50" s="5"/>
      <c r="N50" s="5"/>
      <c r="O50" s="5"/>
      <c r="P50" s="5"/>
      <c r="Q50" s="5"/>
    </row>
    <row r="51" spans="3:17" ht="18" customHeight="1" x14ac:dyDescent="0.25">
      <c r="C51" s="5"/>
      <c r="D51" s="5"/>
      <c r="E51" s="5"/>
      <c r="F51" s="5"/>
      <c r="G51" s="5"/>
      <c r="H51" s="5"/>
      <c r="I51" s="5"/>
      <c r="J51" s="5"/>
      <c r="K51" s="5"/>
      <c r="L51" s="5"/>
      <c r="M51" s="5"/>
      <c r="N51" s="5"/>
      <c r="O51" s="5"/>
      <c r="P51" s="5"/>
      <c r="Q51" s="5"/>
    </row>
    <row r="52" spans="3:17" ht="18" customHeight="1" x14ac:dyDescent="0.25">
      <c r="C52" s="5"/>
      <c r="D52" s="5"/>
      <c r="E52" s="5"/>
      <c r="F52" s="5"/>
      <c r="G52" s="5"/>
      <c r="H52" s="5"/>
      <c r="I52" s="5"/>
      <c r="J52" s="5"/>
      <c r="K52" s="5"/>
      <c r="L52" s="5"/>
      <c r="M52" s="5"/>
      <c r="N52" s="5"/>
      <c r="O52" s="5"/>
      <c r="P52" s="5"/>
      <c r="Q52" s="5"/>
    </row>
    <row r="53" spans="3:17" ht="18" customHeight="1" x14ac:dyDescent="0.25">
      <c r="C53" s="5"/>
      <c r="D53" s="5"/>
      <c r="E53" s="5"/>
      <c r="F53" s="5"/>
      <c r="G53" s="5"/>
      <c r="H53" s="5"/>
      <c r="I53" s="5"/>
      <c r="J53" s="5"/>
      <c r="K53" s="5"/>
      <c r="L53" s="5"/>
      <c r="M53" s="5"/>
      <c r="N53" s="5"/>
      <c r="O53" s="5"/>
      <c r="P53" s="5"/>
      <c r="Q53" s="5"/>
    </row>
    <row r="54" spans="3:17" ht="18" customHeight="1" x14ac:dyDescent="0.25">
      <c r="C54" s="5"/>
      <c r="D54" s="5"/>
      <c r="E54" s="5"/>
      <c r="F54" s="5"/>
      <c r="G54" s="5"/>
      <c r="H54" s="5"/>
      <c r="I54" s="5"/>
      <c r="J54" s="5"/>
      <c r="K54" s="5"/>
      <c r="L54" s="5"/>
      <c r="M54" s="5"/>
      <c r="N54" s="5"/>
      <c r="O54" s="5"/>
      <c r="P54" s="5"/>
      <c r="Q54" s="5"/>
    </row>
    <row r="55" spans="3:17" ht="18" customHeight="1" x14ac:dyDescent="0.25">
      <c r="C55" s="5"/>
      <c r="D55" s="5"/>
      <c r="E55" s="5"/>
      <c r="F55" s="5"/>
      <c r="G55" s="5"/>
      <c r="H55" s="5"/>
      <c r="I55" s="5"/>
      <c r="J55" s="5"/>
      <c r="K55" s="5"/>
      <c r="L55" s="5"/>
      <c r="M55" s="5"/>
      <c r="N55" s="5"/>
      <c r="O55" s="5"/>
      <c r="P55" s="5"/>
      <c r="Q55" s="5"/>
    </row>
    <row r="56" spans="3:17" ht="18" customHeight="1" x14ac:dyDescent="0.25">
      <c r="C56" s="5"/>
      <c r="D56" s="5"/>
      <c r="E56" s="5"/>
      <c r="F56" s="5"/>
      <c r="G56" s="5"/>
      <c r="H56" s="5"/>
      <c r="I56" s="5"/>
      <c r="J56" s="5"/>
      <c r="K56" s="5"/>
      <c r="L56" s="5"/>
      <c r="M56" s="5"/>
      <c r="N56" s="5"/>
      <c r="O56" s="5"/>
      <c r="P56" s="5"/>
      <c r="Q56" s="5"/>
    </row>
    <row r="57" spans="3:17" ht="18" customHeight="1" x14ac:dyDescent="0.25">
      <c r="C57" s="5"/>
      <c r="D57" s="5"/>
      <c r="E57" s="5"/>
      <c r="F57" s="5"/>
      <c r="G57" s="5"/>
      <c r="H57" s="5"/>
      <c r="I57" s="5"/>
      <c r="J57" s="5"/>
      <c r="K57" s="5"/>
      <c r="L57" s="5"/>
      <c r="M57" s="5"/>
      <c r="N57" s="5"/>
      <c r="O57" s="5"/>
      <c r="P57" s="5"/>
      <c r="Q57" s="5"/>
    </row>
    <row r="58" spans="3:17" ht="18" customHeight="1" x14ac:dyDescent="0.25">
      <c r="C58" s="5"/>
      <c r="D58" s="5"/>
      <c r="E58" s="5"/>
      <c r="F58" s="5"/>
      <c r="G58" s="5"/>
      <c r="H58" s="5"/>
      <c r="I58" s="5"/>
      <c r="J58" s="5"/>
      <c r="K58" s="5"/>
      <c r="L58" s="5"/>
      <c r="M58" s="5"/>
      <c r="N58" s="5"/>
      <c r="O58" s="5"/>
      <c r="P58" s="5"/>
      <c r="Q58" s="5"/>
    </row>
    <row r="59" spans="3:17" ht="18" customHeight="1" x14ac:dyDescent="0.25">
      <c r="C59" s="5"/>
      <c r="D59" s="5"/>
      <c r="E59" s="5"/>
      <c r="F59" s="5"/>
      <c r="G59" s="5"/>
      <c r="H59" s="5"/>
      <c r="I59" s="5"/>
      <c r="J59" s="5"/>
      <c r="K59" s="5"/>
      <c r="L59" s="5"/>
      <c r="M59" s="5"/>
      <c r="N59" s="5"/>
      <c r="O59" s="5"/>
      <c r="P59" s="5"/>
      <c r="Q59" s="5"/>
    </row>
    <row r="60" spans="3:17" ht="18" customHeight="1" x14ac:dyDescent="0.25">
      <c r="C60" s="5"/>
      <c r="D60" s="5"/>
      <c r="E60" s="5"/>
      <c r="F60" s="5"/>
      <c r="G60" s="5"/>
      <c r="H60" s="5"/>
      <c r="I60" s="5"/>
      <c r="J60" s="5"/>
      <c r="K60" s="5"/>
      <c r="L60" s="5"/>
      <c r="M60" s="5"/>
      <c r="N60" s="5"/>
      <c r="O60" s="5"/>
      <c r="P60" s="5"/>
      <c r="Q60" s="5"/>
    </row>
    <row r="61" spans="3:17" ht="18" customHeight="1" x14ac:dyDescent="0.25">
      <c r="C61" s="5"/>
      <c r="D61" s="5"/>
      <c r="E61" s="5"/>
      <c r="F61" s="5"/>
      <c r="G61" s="5"/>
      <c r="H61" s="5"/>
      <c r="I61" s="5"/>
      <c r="J61" s="5"/>
      <c r="K61" s="5"/>
      <c r="L61" s="5"/>
      <c r="M61" s="5"/>
      <c r="N61" s="5"/>
      <c r="O61" s="5"/>
      <c r="P61" s="5"/>
      <c r="Q61" s="5"/>
    </row>
    <row r="62" spans="3:17" ht="18" customHeight="1" x14ac:dyDescent="0.25">
      <c r="C62" s="5"/>
      <c r="D62" s="5"/>
      <c r="E62" s="5"/>
      <c r="F62" s="5"/>
      <c r="G62" s="5"/>
      <c r="H62" s="5"/>
      <c r="I62" s="5"/>
      <c r="J62" s="5"/>
      <c r="K62" s="5"/>
      <c r="L62" s="5"/>
      <c r="M62" s="5"/>
      <c r="N62" s="5"/>
      <c r="O62" s="5"/>
      <c r="P62" s="5"/>
      <c r="Q62" s="5"/>
    </row>
    <row r="63" spans="3:17" ht="18" customHeight="1" x14ac:dyDescent="0.25">
      <c r="C63" s="5"/>
      <c r="D63" s="5"/>
      <c r="E63" s="5"/>
      <c r="F63" s="5"/>
      <c r="G63" s="5"/>
      <c r="H63" s="5"/>
      <c r="I63" s="5"/>
      <c r="J63" s="5"/>
      <c r="K63" s="5"/>
      <c r="L63" s="5"/>
      <c r="M63" s="5"/>
      <c r="N63" s="5"/>
      <c r="O63" s="5"/>
      <c r="P63" s="5"/>
      <c r="Q63" s="5"/>
    </row>
    <row r="64" spans="3:17" ht="18" customHeight="1" x14ac:dyDescent="0.25">
      <c r="C64" s="5"/>
      <c r="D64" s="5"/>
      <c r="E64" s="5"/>
      <c r="F64" s="5"/>
      <c r="G64" s="5"/>
      <c r="H64" s="5"/>
      <c r="I64" s="5"/>
      <c r="J64" s="5"/>
      <c r="K64" s="5"/>
      <c r="L64" s="5"/>
      <c r="M64" s="5"/>
      <c r="N64" s="5"/>
      <c r="O64" s="5"/>
      <c r="P64" s="5"/>
      <c r="Q64" s="5"/>
    </row>
    <row r="65" spans="3:17" ht="18" customHeight="1" x14ac:dyDescent="0.25">
      <c r="C65" s="5"/>
      <c r="D65" s="5"/>
      <c r="E65" s="5"/>
      <c r="F65" s="5"/>
      <c r="G65" s="5"/>
      <c r="H65" s="5"/>
      <c r="I65" s="5"/>
      <c r="J65" s="5"/>
      <c r="K65" s="5"/>
      <c r="L65" s="5"/>
      <c r="M65" s="5"/>
      <c r="N65" s="5"/>
      <c r="O65" s="5"/>
      <c r="P65" s="5"/>
      <c r="Q65" s="5"/>
    </row>
    <row r="66" spans="3:17" ht="18" customHeight="1" x14ac:dyDescent="0.25">
      <c r="C66" s="5"/>
      <c r="D66" s="5"/>
      <c r="E66" s="5"/>
      <c r="F66" s="5"/>
      <c r="G66" s="5"/>
      <c r="H66" s="5"/>
      <c r="I66" s="5"/>
      <c r="J66" s="5"/>
      <c r="K66" s="5"/>
      <c r="L66" s="5"/>
      <c r="M66" s="5"/>
      <c r="N66" s="5"/>
      <c r="O66" s="5"/>
      <c r="P66" s="5"/>
      <c r="Q66" s="5"/>
    </row>
    <row r="67" spans="3:17" ht="18" customHeight="1" x14ac:dyDescent="0.25">
      <c r="C67" s="5"/>
      <c r="D67" s="5"/>
      <c r="E67" s="5"/>
      <c r="F67" s="5"/>
      <c r="G67" s="5"/>
      <c r="H67" s="5"/>
      <c r="I67" s="5"/>
      <c r="J67" s="5"/>
      <c r="K67" s="5"/>
      <c r="L67" s="5"/>
      <c r="M67" s="5"/>
      <c r="N67" s="5"/>
      <c r="O67" s="5"/>
      <c r="P67" s="5"/>
      <c r="Q67" s="5"/>
    </row>
    <row r="68" spans="3:17" ht="18" customHeight="1" x14ac:dyDescent="0.25">
      <c r="C68" s="5"/>
      <c r="D68" s="5"/>
      <c r="E68" s="5"/>
      <c r="F68" s="5"/>
      <c r="G68" s="5"/>
      <c r="H68" s="5"/>
      <c r="I68" s="5"/>
      <c r="J68" s="5"/>
      <c r="K68" s="5"/>
      <c r="L68" s="5"/>
      <c r="M68" s="5"/>
      <c r="N68" s="5"/>
      <c r="O68" s="5"/>
      <c r="P68" s="5"/>
      <c r="Q68" s="5"/>
    </row>
    <row r="69" spans="3:17" ht="18" customHeight="1" x14ac:dyDescent="0.25">
      <c r="C69" s="5"/>
      <c r="D69" s="5"/>
      <c r="E69" s="5"/>
      <c r="F69" s="5"/>
      <c r="G69" s="5"/>
      <c r="H69" s="5"/>
      <c r="I69" s="5"/>
      <c r="J69" s="5"/>
      <c r="K69" s="5"/>
      <c r="L69" s="5"/>
      <c r="M69" s="5"/>
      <c r="N69" s="5"/>
      <c r="O69" s="5"/>
      <c r="P69" s="5"/>
      <c r="Q69" s="5"/>
    </row>
    <row r="70" spans="3:17" ht="18" customHeight="1" x14ac:dyDescent="0.25">
      <c r="C70" s="5"/>
      <c r="D70" s="5"/>
      <c r="E70" s="5"/>
      <c r="F70" s="5"/>
      <c r="G70" s="5"/>
      <c r="H70" s="5"/>
      <c r="I70" s="5"/>
      <c r="J70" s="5"/>
      <c r="K70" s="5"/>
      <c r="L70" s="5"/>
      <c r="M70" s="5"/>
      <c r="N70" s="5"/>
      <c r="O70" s="5"/>
      <c r="P70" s="5"/>
      <c r="Q70" s="5"/>
    </row>
    <row r="71" spans="3:17" ht="18" customHeight="1" x14ac:dyDescent="0.25">
      <c r="C71" s="5"/>
      <c r="D71" s="5"/>
      <c r="E71" s="5"/>
      <c r="F71" s="5"/>
      <c r="G71" s="5"/>
      <c r="H71" s="5"/>
      <c r="I71" s="5"/>
      <c r="J71" s="5"/>
      <c r="K71" s="5"/>
      <c r="L71" s="5"/>
      <c r="M71" s="5"/>
      <c r="N71" s="5"/>
      <c r="O71" s="5"/>
      <c r="P71" s="5"/>
      <c r="Q71" s="5"/>
    </row>
    <row r="72" spans="3:17" ht="18" customHeight="1" x14ac:dyDescent="0.25">
      <c r="C72" s="5"/>
      <c r="D72" s="5"/>
      <c r="E72" s="5"/>
      <c r="F72" s="5"/>
      <c r="G72" s="5"/>
      <c r="H72" s="5"/>
      <c r="I72" s="5"/>
      <c r="J72" s="5"/>
      <c r="K72" s="5"/>
      <c r="L72" s="5"/>
      <c r="M72" s="5"/>
      <c r="N72" s="5"/>
      <c r="O72" s="5"/>
      <c r="P72" s="5"/>
      <c r="Q72" s="5"/>
    </row>
    <row r="73" spans="3:17" ht="18" customHeight="1" x14ac:dyDescent="0.25">
      <c r="C73" s="5"/>
      <c r="D73" s="5"/>
      <c r="E73" s="5"/>
      <c r="F73" s="5"/>
      <c r="G73" s="5"/>
      <c r="H73" s="5"/>
      <c r="I73" s="5"/>
      <c r="J73" s="5"/>
      <c r="K73" s="5"/>
      <c r="L73" s="5"/>
      <c r="M73" s="5"/>
      <c r="N73" s="5"/>
      <c r="O73" s="5"/>
      <c r="P73" s="5"/>
      <c r="Q73" s="5"/>
    </row>
    <row r="74" spans="3:17" ht="18" customHeight="1" x14ac:dyDescent="0.25">
      <c r="C74" s="5"/>
      <c r="D74" s="5"/>
      <c r="E74" s="5"/>
      <c r="F74" s="5"/>
      <c r="G74" s="5"/>
      <c r="H74" s="5"/>
      <c r="I74" s="5"/>
      <c r="J74" s="5"/>
      <c r="K74" s="5"/>
      <c r="L74" s="5"/>
      <c r="M74" s="5"/>
      <c r="N74" s="5"/>
      <c r="O74" s="5"/>
      <c r="P74" s="5"/>
      <c r="Q74" s="5"/>
    </row>
    <row r="75" spans="3:17" ht="18" customHeight="1" x14ac:dyDescent="0.25">
      <c r="C75" s="5"/>
      <c r="D75" s="5"/>
      <c r="E75" s="5"/>
      <c r="F75" s="5"/>
      <c r="G75" s="5"/>
      <c r="H75" s="5"/>
      <c r="I75" s="5"/>
      <c r="J75" s="5"/>
      <c r="K75" s="5"/>
      <c r="L75" s="5"/>
      <c r="M75" s="5"/>
      <c r="N75" s="5"/>
      <c r="O75" s="5"/>
      <c r="P75" s="5"/>
      <c r="Q75" s="5"/>
    </row>
    <row r="76" spans="3:17" ht="18" customHeight="1" x14ac:dyDescent="0.25">
      <c r="C76" s="5"/>
      <c r="D76" s="5"/>
      <c r="E76" s="5"/>
      <c r="F76" s="5"/>
      <c r="G76" s="5"/>
      <c r="H76" s="5"/>
      <c r="I76" s="5"/>
      <c r="J76" s="5"/>
      <c r="K76" s="5"/>
      <c r="L76" s="5"/>
      <c r="M76" s="5"/>
      <c r="N76" s="5"/>
      <c r="O76" s="5"/>
      <c r="P76" s="5"/>
      <c r="Q76" s="5"/>
    </row>
    <row r="77" spans="3:17" ht="18" customHeight="1" x14ac:dyDescent="0.25">
      <c r="C77" s="5"/>
      <c r="D77" s="5"/>
      <c r="E77" s="5"/>
      <c r="F77" s="5"/>
      <c r="G77" s="5"/>
      <c r="H77" s="5"/>
      <c r="I77" s="5"/>
      <c r="J77" s="5"/>
      <c r="K77" s="5"/>
      <c r="L77" s="5"/>
      <c r="M77" s="5"/>
      <c r="N77" s="5"/>
      <c r="O77" s="5"/>
      <c r="P77" s="5"/>
      <c r="Q77" s="5"/>
    </row>
    <row r="78" spans="3:17" ht="18" customHeight="1" x14ac:dyDescent="0.25">
      <c r="C78" s="5"/>
      <c r="D78" s="5"/>
      <c r="E78" s="5"/>
      <c r="F78" s="5"/>
      <c r="G78" s="5"/>
      <c r="H78" s="5"/>
      <c r="I78" s="5"/>
      <c r="J78" s="5"/>
      <c r="K78" s="5"/>
      <c r="L78" s="5"/>
      <c r="M78" s="5"/>
      <c r="N78" s="5"/>
      <c r="O78" s="5"/>
      <c r="P78" s="5"/>
      <c r="Q78" s="5"/>
    </row>
    <row r="79" spans="3:17" ht="18" customHeight="1" x14ac:dyDescent="0.25">
      <c r="C79" s="5"/>
      <c r="D79" s="5"/>
      <c r="E79" s="5"/>
      <c r="F79" s="5"/>
      <c r="G79" s="5"/>
      <c r="H79" s="5"/>
      <c r="I79" s="5"/>
      <c r="J79" s="5"/>
      <c r="K79" s="5"/>
      <c r="L79" s="5"/>
      <c r="M79" s="5"/>
      <c r="N79" s="5"/>
      <c r="O79" s="5"/>
      <c r="P79" s="5"/>
      <c r="Q79" s="5"/>
    </row>
    <row r="80" spans="3:17" ht="18" customHeight="1" x14ac:dyDescent="0.25">
      <c r="C80" s="5"/>
      <c r="D80" s="5"/>
      <c r="E80" s="5"/>
      <c r="F80" s="5"/>
      <c r="G80" s="5"/>
      <c r="H80" s="5"/>
      <c r="I80" s="5"/>
      <c r="J80" s="5"/>
      <c r="K80" s="5"/>
      <c r="L80" s="5"/>
      <c r="M80" s="5"/>
      <c r="N80" s="5"/>
      <c r="O80" s="5"/>
      <c r="P80" s="5"/>
      <c r="Q80" s="5"/>
    </row>
    <row r="81" spans="3:17" ht="18" customHeight="1" x14ac:dyDescent="0.25">
      <c r="C81" s="5"/>
      <c r="D81" s="5"/>
      <c r="E81" s="5"/>
      <c r="F81" s="5"/>
      <c r="G81" s="5"/>
      <c r="H81" s="5"/>
      <c r="I81" s="5"/>
      <c r="J81" s="5"/>
      <c r="K81" s="5"/>
      <c r="L81" s="5"/>
      <c r="M81" s="5"/>
      <c r="N81" s="5"/>
      <c r="O81" s="5"/>
      <c r="P81" s="5"/>
      <c r="Q81" s="5"/>
    </row>
    <row r="82" spans="3:17" ht="18" customHeight="1" x14ac:dyDescent="0.25">
      <c r="C82" s="5"/>
      <c r="D82" s="5"/>
      <c r="E82" s="5"/>
      <c r="F82" s="5"/>
      <c r="G82" s="5"/>
      <c r="H82" s="5"/>
      <c r="I82" s="5"/>
      <c r="J82" s="5"/>
      <c r="K82" s="5"/>
      <c r="L82" s="5"/>
      <c r="M82" s="5"/>
      <c r="N82" s="5"/>
      <c r="O82" s="5"/>
      <c r="P82" s="5"/>
      <c r="Q82" s="5"/>
    </row>
    <row r="83" spans="3:17" ht="18" customHeight="1" x14ac:dyDescent="0.25">
      <c r="C83" s="5"/>
      <c r="D83" s="5"/>
      <c r="E83" s="5"/>
      <c r="F83" s="5"/>
      <c r="G83" s="5"/>
      <c r="H83" s="5"/>
      <c r="I83" s="5"/>
      <c r="J83" s="5"/>
      <c r="K83" s="5"/>
      <c r="L83" s="5"/>
      <c r="M83" s="5"/>
      <c r="N83" s="5"/>
      <c r="O83" s="5"/>
      <c r="P83" s="5"/>
      <c r="Q83" s="5"/>
    </row>
    <row r="84" spans="3:17" ht="18" customHeight="1" x14ac:dyDescent="0.25">
      <c r="C84" s="5"/>
      <c r="D84" s="5"/>
      <c r="E84" s="5"/>
      <c r="F84" s="5"/>
      <c r="G84" s="5"/>
      <c r="H84" s="5"/>
      <c r="I84" s="5"/>
      <c r="J84" s="5"/>
      <c r="K84" s="5"/>
      <c r="L84" s="5"/>
      <c r="M84" s="5"/>
      <c r="N84" s="5"/>
      <c r="O84" s="5"/>
      <c r="P84" s="5"/>
      <c r="Q84" s="5"/>
    </row>
    <row r="85" spans="3:17" ht="18" customHeight="1" x14ac:dyDescent="0.25">
      <c r="C85" s="5"/>
      <c r="D85" s="5"/>
      <c r="E85" s="5"/>
      <c r="F85" s="5"/>
      <c r="G85" s="5"/>
      <c r="H85" s="5"/>
      <c r="I85" s="5"/>
      <c r="J85" s="5"/>
      <c r="K85" s="5"/>
      <c r="L85" s="5"/>
      <c r="M85" s="5"/>
      <c r="N85" s="5"/>
      <c r="O85" s="5"/>
      <c r="P85" s="5"/>
      <c r="Q85" s="5"/>
    </row>
    <row r="86" spans="3:17" ht="18" customHeight="1" x14ac:dyDescent="0.25">
      <c r="C86" s="5"/>
      <c r="D86" s="5"/>
      <c r="E86" s="5"/>
      <c r="F86" s="5"/>
      <c r="G86" s="5"/>
      <c r="H86" s="5"/>
      <c r="I86" s="5"/>
      <c r="J86" s="5"/>
      <c r="K86" s="5"/>
      <c r="L86" s="5"/>
      <c r="M86" s="5"/>
      <c r="N86" s="5"/>
      <c r="O86" s="5"/>
      <c r="P86" s="5"/>
      <c r="Q86" s="5"/>
    </row>
    <row r="87" spans="3:17" ht="18" customHeight="1" x14ac:dyDescent="0.25">
      <c r="C87" s="5"/>
      <c r="D87" s="5"/>
      <c r="E87" s="5"/>
      <c r="F87" s="5"/>
      <c r="G87" s="5"/>
      <c r="H87" s="5"/>
      <c r="I87" s="5"/>
      <c r="J87" s="5"/>
      <c r="K87" s="5"/>
      <c r="L87" s="5"/>
      <c r="M87" s="5"/>
      <c r="N87" s="5"/>
      <c r="O87" s="5"/>
      <c r="P87" s="5"/>
      <c r="Q87" s="5"/>
    </row>
    <row r="88" spans="3:17" ht="18" customHeight="1" x14ac:dyDescent="0.25">
      <c r="C88" s="5"/>
      <c r="D88" s="5"/>
      <c r="E88" s="5"/>
      <c r="F88" s="5"/>
      <c r="G88" s="5"/>
      <c r="H88" s="5"/>
      <c r="I88" s="5"/>
      <c r="J88" s="5"/>
      <c r="K88" s="5"/>
      <c r="L88" s="5"/>
      <c r="M88" s="5"/>
      <c r="N88" s="5"/>
      <c r="O88" s="5"/>
      <c r="P88" s="5"/>
      <c r="Q88" s="5"/>
    </row>
    <row r="89" spans="3:17" ht="18" customHeight="1" x14ac:dyDescent="0.25">
      <c r="C89" s="5"/>
      <c r="D89" s="5"/>
      <c r="E89" s="5"/>
      <c r="F89" s="5"/>
      <c r="G89" s="5"/>
      <c r="H89" s="5"/>
      <c r="I89" s="5"/>
      <c r="J89" s="5"/>
      <c r="K89" s="5"/>
      <c r="L89" s="5"/>
      <c r="M89" s="5"/>
      <c r="N89" s="5"/>
      <c r="O89" s="5"/>
      <c r="P89" s="5"/>
      <c r="Q89" s="5"/>
    </row>
    <row r="90" spans="3:17" ht="18" customHeight="1" x14ac:dyDescent="0.25">
      <c r="C90" s="5"/>
      <c r="D90" s="5"/>
      <c r="E90" s="5"/>
      <c r="F90" s="5"/>
      <c r="G90" s="5"/>
      <c r="H90" s="5"/>
      <c r="I90" s="5"/>
      <c r="J90" s="5"/>
      <c r="K90" s="5"/>
      <c r="L90" s="5"/>
      <c r="M90" s="5"/>
      <c r="N90" s="5"/>
      <c r="O90" s="5"/>
      <c r="P90" s="5"/>
      <c r="Q90" s="5"/>
    </row>
    <row r="91" spans="3:17" ht="18" customHeight="1" x14ac:dyDescent="0.25">
      <c r="C91" s="5"/>
      <c r="D91" s="5"/>
      <c r="E91" s="5"/>
      <c r="F91" s="5"/>
      <c r="G91" s="5"/>
      <c r="H91" s="5"/>
      <c r="I91" s="5"/>
      <c r="J91" s="5"/>
      <c r="K91" s="5"/>
      <c r="L91" s="5"/>
      <c r="M91" s="5"/>
      <c r="N91" s="5"/>
      <c r="O91" s="5"/>
      <c r="P91" s="5"/>
      <c r="Q91" s="5"/>
    </row>
    <row r="92" spans="3:17" ht="18" customHeight="1" x14ac:dyDescent="0.25">
      <c r="C92" s="5"/>
      <c r="D92" s="5"/>
      <c r="E92" s="5"/>
      <c r="F92" s="5"/>
      <c r="G92" s="5"/>
      <c r="H92" s="5"/>
      <c r="I92" s="5"/>
      <c r="J92" s="5"/>
      <c r="K92" s="5"/>
      <c r="L92" s="5"/>
      <c r="M92" s="5"/>
      <c r="N92" s="5"/>
      <c r="O92" s="5"/>
      <c r="P92" s="5"/>
      <c r="Q92" s="5"/>
    </row>
    <row r="93" spans="3:17" ht="18" customHeight="1" x14ac:dyDescent="0.25">
      <c r="C93" s="5"/>
      <c r="D93" s="5"/>
      <c r="E93" s="5"/>
      <c r="F93" s="5"/>
      <c r="G93" s="5"/>
      <c r="H93" s="5"/>
      <c r="I93" s="5"/>
      <c r="J93" s="5"/>
      <c r="K93" s="5"/>
      <c r="L93" s="5"/>
      <c r="M93" s="5"/>
      <c r="N93" s="5"/>
      <c r="O93" s="5"/>
      <c r="P93" s="5"/>
      <c r="Q93" s="5"/>
    </row>
    <row r="94" spans="3:17" ht="18" customHeight="1" x14ac:dyDescent="0.25">
      <c r="C94" s="5"/>
      <c r="D94" s="5"/>
      <c r="E94" s="5"/>
      <c r="F94" s="5"/>
      <c r="G94" s="5"/>
      <c r="H94" s="5"/>
      <c r="I94" s="5"/>
      <c r="J94" s="5"/>
      <c r="K94" s="5"/>
      <c r="L94" s="5"/>
      <c r="M94" s="5"/>
      <c r="N94" s="5"/>
      <c r="O94" s="5"/>
      <c r="P94" s="5"/>
      <c r="Q94" s="5"/>
    </row>
    <row r="95" spans="3:17" ht="18" customHeight="1" x14ac:dyDescent="0.25">
      <c r="C95" s="5"/>
      <c r="D95" s="5"/>
      <c r="E95" s="5"/>
      <c r="F95" s="5"/>
      <c r="G95" s="5"/>
      <c r="H95" s="5"/>
      <c r="I95" s="5"/>
      <c r="J95" s="5"/>
      <c r="K95" s="5"/>
      <c r="L95" s="5"/>
      <c r="M95" s="5"/>
      <c r="N95" s="5"/>
      <c r="O95" s="5"/>
      <c r="P95" s="5"/>
      <c r="Q95" s="5"/>
    </row>
    <row r="96" spans="3:17" ht="18" customHeight="1" x14ac:dyDescent="0.25">
      <c r="C96" s="5"/>
      <c r="D96" s="5"/>
      <c r="E96" s="5"/>
      <c r="F96" s="5"/>
      <c r="G96" s="5"/>
      <c r="H96" s="5"/>
      <c r="I96" s="5"/>
      <c r="J96" s="5"/>
      <c r="K96" s="5"/>
      <c r="L96" s="5"/>
      <c r="M96" s="5"/>
      <c r="N96" s="5"/>
      <c r="O96" s="5"/>
      <c r="P96" s="5"/>
      <c r="Q96" s="5"/>
    </row>
    <row r="97" spans="3:17" ht="18" customHeight="1" x14ac:dyDescent="0.25">
      <c r="C97" s="5"/>
      <c r="D97" s="5"/>
      <c r="E97" s="5"/>
      <c r="F97" s="5"/>
      <c r="G97" s="5"/>
      <c r="H97" s="5"/>
      <c r="I97" s="5"/>
      <c r="J97" s="5"/>
      <c r="K97" s="5"/>
      <c r="L97" s="5"/>
      <c r="M97" s="5"/>
      <c r="N97" s="5"/>
      <c r="O97" s="5"/>
      <c r="P97" s="5"/>
      <c r="Q97" s="5"/>
    </row>
    <row r="98" spans="3:17" ht="18" customHeight="1" x14ac:dyDescent="0.25">
      <c r="C98" s="5"/>
      <c r="D98" s="5"/>
      <c r="E98" s="5"/>
      <c r="F98" s="5"/>
      <c r="G98" s="5"/>
      <c r="H98" s="5"/>
      <c r="I98" s="5"/>
      <c r="J98" s="5"/>
      <c r="K98" s="5"/>
      <c r="L98" s="5"/>
      <c r="M98" s="5"/>
      <c r="N98" s="5"/>
      <c r="O98" s="5"/>
      <c r="P98" s="5"/>
      <c r="Q98" s="5"/>
    </row>
    <row r="99" spans="3:17" ht="18" customHeight="1" x14ac:dyDescent="0.25">
      <c r="C99" s="5"/>
      <c r="D99" s="5"/>
      <c r="E99" s="5"/>
      <c r="F99" s="5"/>
      <c r="G99" s="5"/>
      <c r="H99" s="5"/>
      <c r="I99" s="5"/>
      <c r="J99" s="5"/>
      <c r="K99" s="5"/>
      <c r="L99" s="5"/>
      <c r="M99" s="5"/>
      <c r="N99" s="5"/>
      <c r="O99" s="5"/>
      <c r="P99" s="5"/>
      <c r="Q99" s="5"/>
    </row>
    <row r="100" spans="3:17" ht="18" customHeight="1" x14ac:dyDescent="0.25">
      <c r="C100" s="5"/>
      <c r="D100" s="5"/>
      <c r="E100" s="5"/>
      <c r="F100" s="5"/>
      <c r="G100" s="5"/>
      <c r="H100" s="5"/>
      <c r="I100" s="5"/>
      <c r="J100" s="5"/>
      <c r="K100" s="5"/>
      <c r="L100" s="5"/>
      <c r="M100" s="5"/>
      <c r="N100" s="5"/>
      <c r="O100" s="5"/>
      <c r="P100" s="5"/>
      <c r="Q100" s="5"/>
    </row>
    <row r="101" spans="3:17" ht="18" customHeight="1" x14ac:dyDescent="0.25">
      <c r="C101" s="5"/>
      <c r="D101" s="5"/>
      <c r="E101" s="5"/>
      <c r="F101" s="5"/>
      <c r="G101" s="5"/>
      <c r="H101" s="5"/>
      <c r="I101" s="5"/>
      <c r="J101" s="5"/>
      <c r="K101" s="5"/>
      <c r="L101" s="5"/>
      <c r="M101" s="5"/>
      <c r="N101" s="5"/>
      <c r="O101" s="5"/>
      <c r="P101" s="5"/>
      <c r="Q101" s="5"/>
    </row>
    <row r="102" spans="3:17" ht="18" customHeight="1" x14ac:dyDescent="0.25">
      <c r="C102" s="5"/>
      <c r="D102" s="5"/>
      <c r="E102" s="5"/>
      <c r="F102" s="5"/>
      <c r="G102" s="5"/>
      <c r="H102" s="5"/>
      <c r="I102" s="5"/>
      <c r="J102" s="5"/>
      <c r="K102" s="5"/>
      <c r="L102" s="5"/>
      <c r="M102" s="5"/>
      <c r="N102" s="5"/>
      <c r="O102" s="5"/>
      <c r="P102" s="5"/>
      <c r="Q102" s="5"/>
    </row>
    <row r="103" spans="3:17" ht="18" customHeight="1" x14ac:dyDescent="0.25">
      <c r="C103" s="5"/>
      <c r="D103" s="5"/>
      <c r="E103" s="5"/>
      <c r="F103" s="5"/>
      <c r="G103" s="5"/>
      <c r="H103" s="5"/>
      <c r="I103" s="5"/>
      <c r="J103" s="5"/>
      <c r="K103" s="5"/>
      <c r="L103" s="5"/>
      <c r="M103" s="5"/>
      <c r="N103" s="5"/>
      <c r="O103" s="5"/>
      <c r="P103" s="5"/>
      <c r="Q103" s="5"/>
    </row>
    <row r="104" spans="3:17" ht="18" customHeight="1" x14ac:dyDescent="0.25">
      <c r="C104" s="5"/>
      <c r="D104" s="5"/>
      <c r="E104" s="5"/>
      <c r="F104" s="5"/>
      <c r="G104" s="5"/>
      <c r="H104" s="5"/>
      <c r="I104" s="5"/>
      <c r="J104" s="5"/>
      <c r="K104" s="5"/>
      <c r="L104" s="5"/>
      <c r="M104" s="5"/>
      <c r="N104" s="5"/>
      <c r="O104" s="5"/>
      <c r="P104" s="5"/>
      <c r="Q104" s="5"/>
    </row>
    <row r="105" spans="3:17" ht="18" customHeight="1" x14ac:dyDescent="0.25">
      <c r="C105" s="5"/>
      <c r="D105" s="5"/>
      <c r="E105" s="5"/>
      <c r="F105" s="5"/>
      <c r="G105" s="5"/>
      <c r="H105" s="5"/>
      <c r="I105" s="5"/>
      <c r="J105" s="5"/>
      <c r="K105" s="5"/>
      <c r="L105" s="5"/>
      <c r="M105" s="5"/>
      <c r="N105" s="5"/>
      <c r="O105" s="5"/>
      <c r="P105" s="5"/>
      <c r="Q105" s="5"/>
    </row>
    <row r="106" spans="3:17" ht="18" customHeight="1" x14ac:dyDescent="0.25">
      <c r="C106" s="5"/>
      <c r="D106" s="5"/>
      <c r="E106" s="5"/>
      <c r="F106" s="5"/>
      <c r="G106" s="5"/>
      <c r="H106" s="5"/>
      <c r="I106" s="5"/>
      <c r="J106" s="5"/>
      <c r="K106" s="5"/>
      <c r="L106" s="5"/>
      <c r="M106" s="5"/>
      <c r="N106" s="5"/>
      <c r="O106" s="5"/>
      <c r="P106" s="5"/>
      <c r="Q106" s="5"/>
    </row>
    <row r="107" spans="3:17" ht="18" customHeight="1" x14ac:dyDescent="0.25">
      <c r="C107" s="5"/>
      <c r="D107" s="5"/>
      <c r="E107" s="5"/>
      <c r="F107" s="5"/>
      <c r="G107" s="5"/>
      <c r="H107" s="5"/>
      <c r="I107" s="5"/>
      <c r="J107" s="5"/>
      <c r="K107" s="5"/>
      <c r="L107" s="5"/>
      <c r="M107" s="5"/>
      <c r="N107" s="5"/>
      <c r="O107" s="5"/>
      <c r="P107" s="5"/>
      <c r="Q107" s="5"/>
    </row>
    <row r="108" spans="3:17" ht="18" customHeight="1" x14ac:dyDescent="0.25">
      <c r="C108" s="5"/>
      <c r="D108" s="5"/>
      <c r="E108" s="5"/>
      <c r="F108" s="5"/>
      <c r="G108" s="5"/>
      <c r="H108" s="5"/>
      <c r="I108" s="5"/>
      <c r="J108" s="5"/>
      <c r="K108" s="5"/>
      <c r="L108" s="5"/>
      <c r="M108" s="5"/>
      <c r="N108" s="5"/>
      <c r="O108" s="5"/>
      <c r="P108" s="5"/>
      <c r="Q108" s="5"/>
    </row>
    <row r="109" spans="3:17" ht="18" customHeight="1" x14ac:dyDescent="0.25">
      <c r="C109" s="5"/>
      <c r="D109" s="5"/>
      <c r="E109" s="5"/>
      <c r="F109" s="5"/>
      <c r="G109" s="5"/>
      <c r="H109" s="5"/>
      <c r="I109" s="5"/>
      <c r="J109" s="5"/>
      <c r="K109" s="5"/>
      <c r="L109" s="5"/>
      <c r="M109" s="5"/>
      <c r="N109" s="5"/>
      <c r="O109" s="5"/>
      <c r="P109" s="5"/>
      <c r="Q109" s="5"/>
    </row>
    <row r="110" spans="3:17" ht="18" customHeight="1" x14ac:dyDescent="0.25">
      <c r="C110" s="5"/>
      <c r="D110" s="5"/>
      <c r="E110" s="5"/>
      <c r="F110" s="5"/>
      <c r="G110" s="5"/>
      <c r="H110" s="5"/>
      <c r="I110" s="5"/>
      <c r="J110" s="5"/>
      <c r="K110" s="5"/>
      <c r="L110" s="5"/>
      <c r="M110" s="5"/>
      <c r="N110" s="5"/>
      <c r="O110" s="5"/>
      <c r="P110" s="5"/>
      <c r="Q110" s="5"/>
    </row>
    <row r="111" spans="3:17" ht="18" customHeight="1" x14ac:dyDescent="0.25">
      <c r="C111" s="5"/>
      <c r="D111" s="5"/>
      <c r="E111" s="5"/>
      <c r="F111" s="5"/>
      <c r="G111" s="5"/>
      <c r="H111" s="5"/>
      <c r="I111" s="5"/>
      <c r="J111" s="5"/>
      <c r="K111" s="5"/>
      <c r="L111" s="5"/>
      <c r="M111" s="5"/>
      <c r="N111" s="5"/>
      <c r="O111" s="5"/>
      <c r="P111" s="5"/>
      <c r="Q111" s="5"/>
    </row>
    <row r="112" spans="3:17" ht="18" customHeight="1" x14ac:dyDescent="0.25">
      <c r="C112" s="5"/>
      <c r="D112" s="5"/>
      <c r="E112" s="5"/>
      <c r="F112" s="5"/>
      <c r="G112" s="5"/>
      <c r="H112" s="5"/>
      <c r="I112" s="5"/>
      <c r="J112" s="5"/>
      <c r="K112" s="5"/>
      <c r="L112" s="5"/>
      <c r="M112" s="5"/>
      <c r="N112" s="5"/>
      <c r="O112" s="5"/>
      <c r="P112" s="5"/>
      <c r="Q112" s="5"/>
    </row>
    <row r="113" spans="3:17" ht="18" customHeight="1" x14ac:dyDescent="0.25">
      <c r="C113" s="5"/>
      <c r="D113" s="5"/>
      <c r="E113" s="5"/>
      <c r="F113" s="5"/>
      <c r="G113" s="5"/>
      <c r="H113" s="5"/>
      <c r="I113" s="5"/>
      <c r="J113" s="5"/>
      <c r="K113" s="5"/>
      <c r="L113" s="5"/>
      <c r="M113" s="5"/>
      <c r="N113" s="5"/>
      <c r="O113" s="5"/>
      <c r="P113" s="5"/>
      <c r="Q113" s="5"/>
    </row>
    <row r="114" spans="3:17" ht="18" customHeight="1" x14ac:dyDescent="0.25">
      <c r="C114" s="5"/>
      <c r="D114" s="5"/>
      <c r="E114" s="5"/>
      <c r="F114" s="5"/>
      <c r="G114" s="5"/>
      <c r="H114" s="5"/>
      <c r="I114" s="5"/>
      <c r="J114" s="5"/>
      <c r="K114" s="5"/>
      <c r="L114" s="5"/>
      <c r="M114" s="5"/>
      <c r="N114" s="5"/>
      <c r="O114" s="5"/>
      <c r="P114" s="5"/>
      <c r="Q114" s="5"/>
    </row>
    <row r="115" spans="3:17" ht="18" customHeight="1" x14ac:dyDescent="0.25">
      <c r="C115" s="5"/>
      <c r="D115" s="5"/>
      <c r="E115" s="5"/>
      <c r="F115" s="5"/>
      <c r="G115" s="5"/>
      <c r="H115" s="5"/>
      <c r="I115" s="5"/>
      <c r="J115" s="5"/>
      <c r="K115" s="5"/>
      <c r="L115" s="5"/>
      <c r="M115" s="5"/>
      <c r="N115" s="5"/>
      <c r="O115" s="5"/>
      <c r="P115" s="5"/>
      <c r="Q115" s="5"/>
    </row>
    <row r="116" spans="3:17" ht="18" customHeight="1" x14ac:dyDescent="0.25">
      <c r="C116" s="5"/>
      <c r="D116" s="5"/>
      <c r="E116" s="5"/>
      <c r="F116" s="5"/>
      <c r="G116" s="5"/>
      <c r="H116" s="5"/>
      <c r="I116" s="5"/>
      <c r="J116" s="5"/>
      <c r="K116" s="5"/>
      <c r="L116" s="5"/>
      <c r="M116" s="5"/>
      <c r="N116" s="5"/>
      <c r="O116" s="5"/>
      <c r="P116" s="5"/>
      <c r="Q116" s="5"/>
    </row>
    <row r="117" spans="3:17" ht="18" customHeight="1" x14ac:dyDescent="0.25">
      <c r="C117" s="5"/>
      <c r="D117" s="5"/>
      <c r="E117" s="5"/>
      <c r="F117" s="5"/>
      <c r="G117" s="5"/>
      <c r="H117" s="5"/>
      <c r="I117" s="5"/>
      <c r="J117" s="5"/>
      <c r="K117" s="5"/>
      <c r="L117" s="5"/>
      <c r="M117" s="5"/>
      <c r="N117" s="5"/>
      <c r="O117" s="5"/>
      <c r="P117" s="5"/>
      <c r="Q117" s="5"/>
    </row>
    <row r="118" spans="3:17" ht="18" customHeight="1" x14ac:dyDescent="0.25">
      <c r="C118" s="5"/>
      <c r="D118" s="5"/>
      <c r="E118" s="5"/>
      <c r="F118" s="5"/>
      <c r="G118" s="5"/>
      <c r="H118" s="5"/>
      <c r="I118" s="5"/>
      <c r="J118" s="5"/>
      <c r="K118" s="5"/>
      <c r="L118" s="5"/>
      <c r="M118" s="5"/>
      <c r="N118" s="5"/>
      <c r="O118" s="5"/>
      <c r="P118" s="5"/>
      <c r="Q118" s="5"/>
    </row>
    <row r="119" spans="3:17" ht="18" customHeight="1" x14ac:dyDescent="0.25">
      <c r="C119" s="5"/>
      <c r="D119" s="5"/>
      <c r="E119" s="5"/>
      <c r="F119" s="5"/>
      <c r="G119" s="5"/>
      <c r="H119" s="5"/>
      <c r="I119" s="5"/>
      <c r="J119" s="5"/>
      <c r="K119" s="5"/>
      <c r="L119" s="5"/>
      <c r="M119" s="5"/>
      <c r="N119" s="5"/>
      <c r="O119" s="5"/>
      <c r="P119" s="5"/>
      <c r="Q119" s="5"/>
    </row>
    <row r="120" spans="3:17" ht="18" customHeight="1" x14ac:dyDescent="0.25">
      <c r="C120" s="5"/>
      <c r="D120" s="5"/>
      <c r="E120" s="5"/>
      <c r="F120" s="5"/>
      <c r="G120" s="5"/>
      <c r="H120" s="5"/>
      <c r="I120" s="5"/>
      <c r="J120" s="5"/>
      <c r="K120" s="5"/>
      <c r="L120" s="5"/>
      <c r="M120" s="5"/>
      <c r="N120" s="5"/>
      <c r="O120" s="5"/>
      <c r="P120" s="5"/>
      <c r="Q120" s="5"/>
    </row>
    <row r="121" spans="3:17" ht="18" customHeight="1" x14ac:dyDescent="0.25">
      <c r="C121" s="5"/>
      <c r="D121" s="5"/>
      <c r="E121" s="5"/>
      <c r="F121" s="5"/>
      <c r="G121" s="5"/>
      <c r="H121" s="5"/>
      <c r="I121" s="5"/>
      <c r="J121" s="5"/>
      <c r="K121" s="5"/>
      <c r="L121" s="5"/>
      <c r="M121" s="5"/>
      <c r="N121" s="5"/>
      <c r="O121" s="5"/>
      <c r="P121" s="5"/>
      <c r="Q121" s="5"/>
    </row>
    <row r="122" spans="3:17" ht="18" customHeight="1" x14ac:dyDescent="0.25">
      <c r="C122" s="5"/>
      <c r="D122" s="5"/>
      <c r="E122" s="5"/>
      <c r="F122" s="5"/>
      <c r="G122" s="5"/>
      <c r="H122" s="5"/>
      <c r="I122" s="5"/>
      <c r="J122" s="5"/>
      <c r="K122" s="5"/>
      <c r="L122" s="5"/>
      <c r="M122" s="5"/>
      <c r="N122" s="5"/>
      <c r="O122" s="5"/>
      <c r="P122" s="5"/>
      <c r="Q122" s="5"/>
    </row>
    <row r="123" spans="3:17" ht="18" customHeight="1" x14ac:dyDescent="0.25">
      <c r="C123" s="5"/>
      <c r="D123" s="5"/>
      <c r="E123" s="5"/>
      <c r="F123" s="5"/>
      <c r="G123" s="5"/>
      <c r="H123" s="5"/>
      <c r="I123" s="5"/>
      <c r="J123" s="5"/>
      <c r="K123" s="5"/>
      <c r="L123" s="5"/>
      <c r="M123" s="5"/>
      <c r="N123" s="5"/>
      <c r="O123" s="5"/>
      <c r="P123" s="5"/>
      <c r="Q123" s="5"/>
    </row>
    <row r="124" spans="3:17" ht="18" customHeight="1" x14ac:dyDescent="0.25">
      <c r="C124" s="5"/>
      <c r="D124" s="5"/>
      <c r="E124" s="5"/>
      <c r="F124" s="5"/>
      <c r="G124" s="5"/>
      <c r="H124" s="5"/>
      <c r="I124" s="5"/>
      <c r="J124" s="5"/>
      <c r="K124" s="5"/>
      <c r="L124" s="5"/>
      <c r="M124" s="5"/>
      <c r="N124" s="5"/>
      <c r="O124" s="5"/>
      <c r="P124" s="5"/>
      <c r="Q124" s="5"/>
    </row>
    <row r="125" spans="3:17" ht="18" customHeight="1" x14ac:dyDescent="0.25">
      <c r="C125" s="5"/>
      <c r="D125" s="5"/>
      <c r="E125" s="5"/>
      <c r="F125" s="5"/>
      <c r="G125" s="5"/>
      <c r="H125" s="5"/>
      <c r="I125" s="5"/>
      <c r="J125" s="5"/>
      <c r="K125" s="5"/>
      <c r="L125" s="5"/>
      <c r="M125" s="5"/>
      <c r="N125" s="5"/>
      <c r="O125" s="5"/>
      <c r="P125" s="5"/>
      <c r="Q125" s="5"/>
    </row>
    <row r="126" spans="3:17" ht="18" customHeight="1" x14ac:dyDescent="0.25">
      <c r="C126" s="5"/>
      <c r="D126" s="5"/>
      <c r="E126" s="5"/>
      <c r="F126" s="5"/>
      <c r="G126" s="5"/>
      <c r="H126" s="5"/>
      <c r="I126" s="5"/>
      <c r="J126" s="5"/>
      <c r="K126" s="5"/>
      <c r="L126" s="5"/>
      <c r="M126" s="5"/>
      <c r="N126" s="5"/>
      <c r="O126" s="5"/>
      <c r="P126" s="5"/>
      <c r="Q126" s="5"/>
    </row>
    <row r="127" spans="3:17" ht="18" customHeight="1" x14ac:dyDescent="0.25">
      <c r="C127" s="5"/>
      <c r="D127" s="5"/>
      <c r="E127" s="5"/>
      <c r="F127" s="5"/>
      <c r="G127" s="5"/>
      <c r="H127" s="5"/>
      <c r="I127" s="5"/>
      <c r="J127" s="5"/>
      <c r="K127" s="5"/>
      <c r="L127" s="5"/>
      <c r="M127" s="5"/>
      <c r="N127" s="5"/>
      <c r="O127" s="5"/>
      <c r="P127" s="5"/>
      <c r="Q127" s="5"/>
    </row>
    <row r="128" spans="3:17" ht="18" customHeight="1" x14ac:dyDescent="0.25">
      <c r="C128" s="5"/>
      <c r="D128" s="5"/>
      <c r="E128" s="5"/>
      <c r="F128" s="5"/>
      <c r="G128" s="5"/>
      <c r="H128" s="5"/>
      <c r="I128" s="5"/>
      <c r="J128" s="5"/>
      <c r="K128" s="5"/>
      <c r="L128" s="5"/>
      <c r="M128" s="5"/>
      <c r="N128" s="5"/>
      <c r="O128" s="5"/>
      <c r="P128" s="5"/>
      <c r="Q128" s="5"/>
    </row>
    <row r="129" spans="3:17" ht="18" customHeight="1" x14ac:dyDescent="0.25">
      <c r="C129" s="5"/>
      <c r="D129" s="5"/>
      <c r="E129" s="5"/>
      <c r="F129" s="5"/>
      <c r="G129" s="5"/>
      <c r="H129" s="5"/>
      <c r="I129" s="5"/>
      <c r="J129" s="5"/>
      <c r="K129" s="5"/>
      <c r="L129" s="5"/>
      <c r="M129" s="5"/>
      <c r="N129" s="5"/>
      <c r="O129" s="5"/>
      <c r="P129" s="5"/>
      <c r="Q129" s="5"/>
    </row>
    <row r="130" spans="3:17" ht="18" customHeight="1" x14ac:dyDescent="0.25">
      <c r="C130" s="5"/>
      <c r="D130" s="5"/>
      <c r="E130" s="5"/>
      <c r="F130" s="5"/>
      <c r="G130" s="5"/>
      <c r="H130" s="5"/>
      <c r="I130" s="5"/>
      <c r="J130" s="5"/>
      <c r="K130" s="5"/>
      <c r="L130" s="5"/>
      <c r="M130" s="5"/>
      <c r="N130" s="5"/>
      <c r="O130" s="5"/>
      <c r="P130" s="5"/>
      <c r="Q130" s="5"/>
    </row>
    <row r="131" spans="3:17" ht="18" customHeight="1" x14ac:dyDescent="0.25">
      <c r="C131" s="5"/>
      <c r="D131" s="5"/>
      <c r="E131" s="5"/>
      <c r="F131" s="5"/>
      <c r="G131" s="5"/>
      <c r="H131" s="5"/>
      <c r="I131" s="5"/>
      <c r="J131" s="5"/>
      <c r="K131" s="5"/>
      <c r="L131" s="5"/>
      <c r="M131" s="5"/>
      <c r="N131" s="5"/>
      <c r="O131" s="5"/>
      <c r="P131" s="5"/>
      <c r="Q131" s="5"/>
    </row>
    <row r="132" spans="3:17" ht="18" customHeight="1" x14ac:dyDescent="0.25">
      <c r="C132" s="5"/>
      <c r="D132" s="5"/>
      <c r="E132" s="5"/>
      <c r="F132" s="5"/>
      <c r="G132" s="5"/>
      <c r="H132" s="5"/>
      <c r="I132" s="5"/>
      <c r="J132" s="5"/>
      <c r="K132" s="5"/>
      <c r="L132" s="5"/>
      <c r="M132" s="5"/>
      <c r="N132" s="5"/>
      <c r="O132" s="5"/>
      <c r="P132" s="5"/>
      <c r="Q132" s="5"/>
    </row>
    <row r="133" spans="3:17" ht="18" customHeight="1" x14ac:dyDescent="0.25">
      <c r="C133" s="5"/>
      <c r="D133" s="5"/>
      <c r="E133" s="5"/>
      <c r="F133" s="5"/>
      <c r="G133" s="5"/>
      <c r="H133" s="5"/>
      <c r="I133" s="5"/>
      <c r="J133" s="5"/>
      <c r="K133" s="5"/>
      <c r="L133" s="5"/>
      <c r="M133" s="5"/>
      <c r="N133" s="5"/>
      <c r="O133" s="5"/>
      <c r="P133" s="5"/>
      <c r="Q133" s="5"/>
    </row>
    <row r="134" spans="3:17" ht="18" customHeight="1" x14ac:dyDescent="0.25">
      <c r="C134" s="5"/>
      <c r="D134" s="5"/>
      <c r="E134" s="5"/>
      <c r="F134" s="5"/>
      <c r="G134" s="5"/>
      <c r="H134" s="5"/>
      <c r="I134" s="5"/>
      <c r="J134" s="5"/>
      <c r="K134" s="5"/>
      <c r="L134" s="5"/>
      <c r="M134" s="5"/>
      <c r="N134" s="5"/>
      <c r="O134" s="5"/>
      <c r="P134" s="5"/>
      <c r="Q134" s="5"/>
    </row>
    <row r="135" spans="3:17" ht="18" customHeight="1" x14ac:dyDescent="0.25">
      <c r="C135" s="5"/>
      <c r="D135" s="5"/>
      <c r="E135" s="5"/>
      <c r="F135" s="5"/>
      <c r="G135" s="5"/>
      <c r="H135" s="5"/>
      <c r="I135" s="5"/>
      <c r="J135" s="5"/>
      <c r="K135" s="5"/>
      <c r="L135" s="5"/>
      <c r="M135" s="5"/>
      <c r="N135" s="5"/>
      <c r="O135" s="5"/>
      <c r="P135" s="5"/>
      <c r="Q135" s="5"/>
    </row>
    <row r="136" spans="3:17" ht="18" customHeight="1" x14ac:dyDescent="0.25">
      <c r="C136" s="5"/>
      <c r="D136" s="5"/>
      <c r="E136" s="5"/>
      <c r="F136" s="5"/>
      <c r="G136" s="5"/>
      <c r="H136" s="5"/>
      <c r="I136" s="5"/>
      <c r="J136" s="5"/>
      <c r="K136" s="5"/>
      <c r="L136" s="5"/>
      <c r="M136" s="5"/>
      <c r="N136" s="5"/>
      <c r="O136" s="5"/>
      <c r="P136" s="5"/>
      <c r="Q136" s="5"/>
    </row>
    <row r="137" spans="3:17" ht="18" customHeight="1" x14ac:dyDescent="0.25">
      <c r="C137" s="5"/>
      <c r="D137" s="5"/>
      <c r="E137" s="5"/>
      <c r="F137" s="5"/>
      <c r="G137" s="5"/>
      <c r="H137" s="5"/>
      <c r="I137" s="5"/>
      <c r="J137" s="5"/>
      <c r="K137" s="5"/>
      <c r="L137" s="5"/>
      <c r="M137" s="5"/>
      <c r="N137" s="5"/>
      <c r="O137" s="5"/>
      <c r="P137" s="5"/>
      <c r="Q137" s="5"/>
    </row>
    <row r="138" spans="3:17" ht="18" customHeight="1" x14ac:dyDescent="0.25">
      <c r="C138" s="5"/>
      <c r="D138" s="5"/>
      <c r="E138" s="5"/>
      <c r="F138" s="5"/>
      <c r="G138" s="5"/>
      <c r="H138" s="5"/>
      <c r="I138" s="5"/>
      <c r="J138" s="5"/>
      <c r="K138" s="5"/>
      <c r="L138" s="5"/>
      <c r="M138" s="5"/>
      <c r="N138" s="5"/>
      <c r="O138" s="5"/>
      <c r="P138" s="5"/>
      <c r="Q138" s="5"/>
    </row>
    <row r="139" spans="3:17" ht="18" customHeight="1" x14ac:dyDescent="0.25">
      <c r="C139" s="5"/>
      <c r="D139" s="5"/>
      <c r="E139" s="5"/>
      <c r="F139" s="5"/>
      <c r="G139" s="5"/>
      <c r="H139" s="5"/>
      <c r="I139" s="5"/>
      <c r="J139" s="5"/>
      <c r="K139" s="5"/>
      <c r="L139" s="5"/>
      <c r="M139" s="5"/>
      <c r="N139" s="5"/>
      <c r="O139" s="5"/>
      <c r="P139" s="5"/>
      <c r="Q139" s="5"/>
    </row>
    <row r="140" spans="3:17" ht="18" customHeight="1" x14ac:dyDescent="0.25">
      <c r="C140" s="5"/>
      <c r="D140" s="5"/>
      <c r="E140" s="5"/>
      <c r="F140" s="5"/>
      <c r="G140" s="5"/>
      <c r="H140" s="5"/>
      <c r="I140" s="5"/>
      <c r="J140" s="5"/>
      <c r="K140" s="5"/>
      <c r="L140" s="5"/>
      <c r="M140" s="5"/>
      <c r="N140" s="5"/>
      <c r="O140" s="5"/>
      <c r="P140" s="5"/>
      <c r="Q140" s="5"/>
    </row>
    <row r="141" spans="3:17" ht="18" customHeight="1" x14ac:dyDescent="0.25">
      <c r="C141" s="5"/>
      <c r="D141" s="5"/>
      <c r="E141" s="5"/>
      <c r="F141" s="5"/>
      <c r="G141" s="5"/>
      <c r="H141" s="5"/>
      <c r="I141" s="5"/>
      <c r="J141" s="5"/>
      <c r="K141" s="5"/>
      <c r="L141" s="5"/>
      <c r="M141" s="5"/>
      <c r="N141" s="5"/>
      <c r="O141" s="5"/>
      <c r="P141" s="5"/>
      <c r="Q141" s="5"/>
    </row>
    <row r="142" spans="3:17" ht="18" customHeight="1" x14ac:dyDescent="0.25">
      <c r="C142" s="5"/>
      <c r="D142" s="5"/>
      <c r="E142" s="5"/>
      <c r="F142" s="5"/>
      <c r="G142" s="5"/>
      <c r="H142" s="5"/>
      <c r="I142" s="5"/>
      <c r="J142" s="5"/>
      <c r="K142" s="5"/>
      <c r="L142" s="5"/>
      <c r="M142" s="5"/>
      <c r="N142" s="5"/>
      <c r="O142" s="5"/>
      <c r="P142" s="5"/>
      <c r="Q142" s="5"/>
    </row>
    <row r="143" spans="3:17" ht="18" customHeight="1" x14ac:dyDescent="0.25">
      <c r="C143" s="5"/>
      <c r="D143" s="5"/>
      <c r="E143" s="5"/>
      <c r="F143" s="5"/>
      <c r="G143" s="5"/>
      <c r="H143" s="5"/>
      <c r="I143" s="5"/>
      <c r="J143" s="5"/>
      <c r="K143" s="5"/>
      <c r="L143" s="5"/>
      <c r="M143" s="5"/>
      <c r="N143" s="5"/>
      <c r="O143" s="5"/>
      <c r="P143" s="5"/>
      <c r="Q143" s="5"/>
    </row>
    <row r="144" spans="3:17" ht="18" customHeight="1" x14ac:dyDescent="0.25">
      <c r="C144" s="5"/>
      <c r="D144" s="5"/>
      <c r="E144" s="5"/>
      <c r="F144" s="5"/>
      <c r="G144" s="5"/>
      <c r="H144" s="5"/>
      <c r="I144" s="5"/>
      <c r="J144" s="5"/>
      <c r="K144" s="5"/>
      <c r="L144" s="5"/>
      <c r="M144" s="5"/>
      <c r="N144" s="5"/>
      <c r="O144" s="5"/>
      <c r="P144" s="5"/>
      <c r="Q144" s="5"/>
    </row>
    <row r="145" spans="3:17" ht="18" customHeight="1" x14ac:dyDescent="0.25">
      <c r="C145" s="5"/>
      <c r="D145" s="5"/>
      <c r="E145" s="5"/>
      <c r="F145" s="5"/>
      <c r="G145" s="5"/>
      <c r="H145" s="5"/>
      <c r="I145" s="5"/>
      <c r="J145" s="5"/>
      <c r="K145" s="5"/>
      <c r="L145" s="5"/>
      <c r="M145" s="5"/>
      <c r="N145" s="5"/>
      <c r="O145" s="5"/>
      <c r="P145" s="5"/>
      <c r="Q145" s="5"/>
    </row>
    <row r="146" spans="3:17" ht="18" customHeight="1" x14ac:dyDescent="0.25">
      <c r="C146" s="5"/>
      <c r="D146" s="5"/>
      <c r="E146" s="5"/>
      <c r="F146" s="5"/>
      <c r="G146" s="5"/>
      <c r="H146" s="5"/>
      <c r="I146" s="5"/>
      <c r="J146" s="5"/>
      <c r="K146" s="5"/>
      <c r="L146" s="5"/>
      <c r="M146" s="5"/>
      <c r="N146" s="5"/>
      <c r="O146" s="5"/>
      <c r="P146" s="5"/>
      <c r="Q146" s="5"/>
    </row>
    <row r="147" spans="3:17" ht="18" customHeight="1" x14ac:dyDescent="0.25">
      <c r="C147" s="5"/>
      <c r="D147" s="5"/>
      <c r="E147" s="5"/>
      <c r="F147" s="5"/>
      <c r="G147" s="5"/>
      <c r="H147" s="5"/>
      <c r="I147" s="5"/>
      <c r="J147" s="5"/>
      <c r="K147" s="5"/>
      <c r="L147" s="5"/>
      <c r="M147" s="5"/>
      <c r="N147" s="5"/>
      <c r="O147" s="5"/>
      <c r="P147" s="5"/>
      <c r="Q147" s="5"/>
    </row>
    <row r="148" spans="3:17" ht="18" customHeight="1" x14ac:dyDescent="0.25">
      <c r="C148" s="5"/>
      <c r="D148" s="5"/>
      <c r="E148" s="5"/>
      <c r="F148" s="5"/>
      <c r="G148" s="5"/>
      <c r="H148" s="5"/>
      <c r="I148" s="5"/>
      <c r="J148" s="5"/>
      <c r="K148" s="5"/>
      <c r="L148" s="5"/>
      <c r="M148" s="5"/>
      <c r="N148" s="5"/>
      <c r="O148" s="5"/>
      <c r="P148" s="5"/>
      <c r="Q148" s="5"/>
    </row>
    <row r="149" spans="3:17" ht="18" customHeight="1" x14ac:dyDescent="0.25">
      <c r="C149" s="5"/>
      <c r="D149" s="5"/>
      <c r="E149" s="5"/>
      <c r="F149" s="5"/>
      <c r="G149" s="5"/>
      <c r="H149" s="5"/>
      <c r="I149" s="5"/>
      <c r="J149" s="5"/>
      <c r="K149" s="5"/>
      <c r="L149" s="5"/>
      <c r="M149" s="5"/>
      <c r="N149" s="5"/>
      <c r="O149" s="5"/>
      <c r="P149" s="5"/>
      <c r="Q149" s="5"/>
    </row>
    <row r="150" spans="3:17" ht="18" customHeight="1" x14ac:dyDescent="0.25">
      <c r="C150" s="5"/>
      <c r="D150" s="5"/>
      <c r="E150" s="5"/>
      <c r="F150" s="5"/>
      <c r="G150" s="5"/>
      <c r="H150" s="5"/>
      <c r="I150" s="5"/>
      <c r="J150" s="5"/>
      <c r="K150" s="5"/>
      <c r="L150" s="5"/>
      <c r="M150" s="5"/>
      <c r="N150" s="5"/>
      <c r="O150" s="5"/>
      <c r="P150" s="5"/>
      <c r="Q150" s="5"/>
    </row>
    <row r="151" spans="3:17" ht="18" customHeight="1" x14ac:dyDescent="0.25">
      <c r="C151" s="5"/>
      <c r="D151" s="5"/>
      <c r="E151" s="5"/>
      <c r="F151" s="5"/>
      <c r="G151" s="5"/>
      <c r="H151" s="5"/>
      <c r="I151" s="5"/>
      <c r="J151" s="5"/>
      <c r="K151" s="5"/>
      <c r="L151" s="5"/>
      <c r="M151" s="5"/>
      <c r="N151" s="5"/>
      <c r="O151" s="5"/>
      <c r="P151" s="5"/>
      <c r="Q151" s="5"/>
    </row>
    <row r="152" spans="3:17" ht="18" customHeight="1" x14ac:dyDescent="0.25">
      <c r="C152" s="5"/>
      <c r="D152" s="5"/>
      <c r="E152" s="5"/>
      <c r="F152" s="5"/>
      <c r="G152" s="5"/>
      <c r="H152" s="5"/>
      <c r="I152" s="5"/>
      <c r="J152" s="5"/>
      <c r="K152" s="5"/>
      <c r="L152" s="5"/>
      <c r="M152" s="5"/>
      <c r="N152" s="5"/>
      <c r="O152" s="5"/>
      <c r="P152" s="5"/>
      <c r="Q152" s="5"/>
    </row>
    <row r="153" spans="3:17" ht="18" customHeight="1" x14ac:dyDescent="0.25">
      <c r="C153" s="5"/>
      <c r="D153" s="5"/>
      <c r="E153" s="5"/>
      <c r="F153" s="5"/>
      <c r="G153" s="5"/>
      <c r="H153" s="5"/>
      <c r="I153" s="5"/>
      <c r="J153" s="5"/>
      <c r="K153" s="5"/>
      <c r="L153" s="5"/>
      <c r="M153" s="5"/>
      <c r="N153" s="5"/>
      <c r="O153" s="5"/>
      <c r="P153" s="5"/>
      <c r="Q153" s="5"/>
    </row>
    <row r="154" spans="3:17" ht="18" customHeight="1" x14ac:dyDescent="0.25">
      <c r="C154" s="5"/>
      <c r="D154" s="5"/>
      <c r="E154" s="5"/>
      <c r="F154" s="5"/>
      <c r="G154" s="5"/>
      <c r="H154" s="5"/>
      <c r="I154" s="5"/>
      <c r="J154" s="5"/>
      <c r="K154" s="5"/>
      <c r="L154" s="5"/>
      <c r="M154" s="5"/>
      <c r="N154" s="5"/>
      <c r="O154" s="5"/>
      <c r="P154" s="5"/>
      <c r="Q154" s="5"/>
    </row>
    <row r="155" spans="3:17" ht="18" customHeight="1" x14ac:dyDescent="0.25">
      <c r="C155" s="5"/>
      <c r="D155" s="5"/>
      <c r="E155" s="5"/>
      <c r="F155" s="5"/>
      <c r="G155" s="5"/>
      <c r="H155" s="5"/>
      <c r="I155" s="5"/>
      <c r="J155" s="5"/>
      <c r="K155" s="5"/>
      <c r="L155" s="5"/>
      <c r="M155" s="5"/>
      <c r="N155" s="5"/>
      <c r="O155" s="5"/>
      <c r="P155" s="5"/>
      <c r="Q155" s="5"/>
    </row>
    <row r="156" spans="3:17" ht="18" customHeight="1" x14ac:dyDescent="0.25">
      <c r="C156" s="5"/>
      <c r="D156" s="5"/>
      <c r="E156" s="5"/>
      <c r="F156" s="5"/>
      <c r="G156" s="5"/>
      <c r="H156" s="5"/>
      <c r="I156" s="5"/>
      <c r="J156" s="5"/>
      <c r="K156" s="5"/>
      <c r="L156" s="5"/>
      <c r="M156" s="5"/>
      <c r="N156" s="5"/>
      <c r="O156" s="5"/>
      <c r="P156" s="5"/>
      <c r="Q156" s="5"/>
    </row>
    <row r="157" spans="3:17" ht="18" customHeight="1" x14ac:dyDescent="0.25">
      <c r="C157" s="5"/>
      <c r="D157" s="5"/>
      <c r="E157" s="5"/>
      <c r="F157" s="5"/>
      <c r="G157" s="5"/>
      <c r="H157" s="5"/>
      <c r="I157" s="5"/>
      <c r="J157" s="5"/>
      <c r="K157" s="5"/>
      <c r="L157" s="5"/>
      <c r="M157" s="5"/>
      <c r="N157" s="5"/>
      <c r="O157" s="5"/>
      <c r="P157" s="5"/>
      <c r="Q157" s="5"/>
    </row>
    <row r="158" spans="3:17" ht="18" customHeight="1" x14ac:dyDescent="0.25">
      <c r="C158" s="5"/>
      <c r="D158" s="5"/>
      <c r="E158" s="5"/>
      <c r="F158" s="5"/>
      <c r="G158" s="5"/>
      <c r="H158" s="5"/>
      <c r="I158" s="5"/>
      <c r="J158" s="5"/>
      <c r="K158" s="5"/>
      <c r="L158" s="5"/>
      <c r="M158" s="5"/>
      <c r="N158" s="5"/>
      <c r="O158" s="5"/>
      <c r="P158" s="5"/>
      <c r="Q158" s="5"/>
    </row>
    <row r="159" spans="3:17" ht="18" customHeight="1" x14ac:dyDescent="0.25">
      <c r="C159" s="5"/>
      <c r="D159" s="5"/>
      <c r="E159" s="5"/>
      <c r="F159" s="5"/>
      <c r="G159" s="5"/>
      <c r="H159" s="5"/>
      <c r="I159" s="5"/>
      <c r="J159" s="5"/>
      <c r="K159" s="5"/>
      <c r="L159" s="5"/>
      <c r="M159" s="5"/>
      <c r="N159" s="5"/>
      <c r="O159" s="5"/>
      <c r="P159" s="5"/>
      <c r="Q159" s="5"/>
    </row>
    <row r="160" spans="3:17" ht="18" customHeight="1" x14ac:dyDescent="0.25">
      <c r="C160" s="5"/>
      <c r="D160" s="5"/>
      <c r="E160" s="5"/>
      <c r="F160" s="5"/>
      <c r="G160" s="5"/>
      <c r="H160" s="5"/>
      <c r="I160" s="5"/>
      <c r="J160" s="5"/>
      <c r="K160" s="5"/>
      <c r="L160" s="5"/>
      <c r="M160" s="5"/>
      <c r="N160" s="5"/>
      <c r="O160" s="5"/>
      <c r="P160" s="5"/>
      <c r="Q160" s="5"/>
    </row>
    <row r="161" spans="3:17" ht="18" customHeight="1" x14ac:dyDescent="0.25">
      <c r="C161" s="5"/>
      <c r="D161" s="5"/>
      <c r="E161" s="5"/>
      <c r="F161" s="5"/>
      <c r="G161" s="5"/>
      <c r="H161" s="5"/>
      <c r="I161" s="5"/>
      <c r="J161" s="5"/>
      <c r="K161" s="5"/>
      <c r="L161" s="5"/>
      <c r="M161" s="5"/>
      <c r="N161" s="5"/>
      <c r="O161" s="5"/>
      <c r="P161" s="5"/>
      <c r="Q161" s="5"/>
    </row>
    <row r="162" spans="3:17" ht="18" customHeight="1" x14ac:dyDescent="0.25">
      <c r="C162" s="5"/>
      <c r="D162" s="5"/>
      <c r="E162" s="5"/>
      <c r="F162" s="5"/>
      <c r="G162" s="5"/>
      <c r="H162" s="5"/>
      <c r="I162" s="5"/>
      <c r="J162" s="5"/>
      <c r="K162" s="5"/>
      <c r="L162" s="5"/>
      <c r="M162" s="5"/>
      <c r="N162" s="5"/>
      <c r="O162" s="5"/>
      <c r="P162" s="5"/>
      <c r="Q162" s="5"/>
    </row>
    <row r="163" spans="3:17" ht="18" customHeight="1" x14ac:dyDescent="0.25">
      <c r="C163" s="5"/>
      <c r="D163" s="5"/>
      <c r="E163" s="5"/>
      <c r="F163" s="5"/>
      <c r="G163" s="5"/>
      <c r="H163" s="5"/>
      <c r="I163" s="5"/>
      <c r="J163" s="5"/>
      <c r="K163" s="5"/>
      <c r="L163" s="5"/>
      <c r="M163" s="5"/>
      <c r="N163" s="5"/>
      <c r="O163" s="5"/>
      <c r="P163" s="5"/>
      <c r="Q163" s="5"/>
    </row>
    <row r="164" spans="3:17" ht="18" customHeight="1" x14ac:dyDescent="0.25">
      <c r="C164" s="5"/>
      <c r="D164" s="5"/>
      <c r="E164" s="5"/>
      <c r="F164" s="5"/>
      <c r="G164" s="5"/>
      <c r="H164" s="5"/>
      <c r="I164" s="5"/>
      <c r="J164" s="5"/>
      <c r="K164" s="5"/>
      <c r="L164" s="5"/>
      <c r="M164" s="5"/>
      <c r="N164" s="5"/>
      <c r="O164" s="5"/>
      <c r="P164" s="5"/>
      <c r="Q164" s="5"/>
    </row>
    <row r="165" spans="3:17" ht="18" customHeight="1" x14ac:dyDescent="0.25">
      <c r="C165" s="5"/>
      <c r="D165" s="5"/>
      <c r="E165" s="5"/>
      <c r="F165" s="5"/>
      <c r="G165" s="5"/>
      <c r="H165" s="5"/>
      <c r="I165" s="5"/>
      <c r="J165" s="5"/>
      <c r="K165" s="5"/>
      <c r="L165" s="5"/>
      <c r="M165" s="5"/>
      <c r="N165" s="5"/>
      <c r="O165" s="5"/>
      <c r="P165" s="5"/>
      <c r="Q165" s="5"/>
    </row>
    <row r="166" spans="3:17" ht="18" customHeight="1" x14ac:dyDescent="0.25">
      <c r="C166" s="5"/>
      <c r="D166" s="5"/>
      <c r="E166" s="5"/>
      <c r="F166" s="5"/>
      <c r="G166" s="5"/>
      <c r="H166" s="5"/>
      <c r="I166" s="5"/>
      <c r="J166" s="5"/>
      <c r="K166" s="5"/>
      <c r="L166" s="5"/>
      <c r="M166" s="5"/>
      <c r="N166" s="5"/>
      <c r="O166" s="5"/>
      <c r="P166" s="5"/>
      <c r="Q166" s="5"/>
    </row>
    <row r="167" spans="3:17" ht="18" customHeight="1" x14ac:dyDescent="0.25">
      <c r="C167" s="5"/>
      <c r="D167" s="5"/>
      <c r="E167" s="5"/>
      <c r="F167" s="5"/>
      <c r="G167" s="5"/>
      <c r="H167" s="5"/>
      <c r="I167" s="5"/>
      <c r="J167" s="5"/>
      <c r="K167" s="5"/>
      <c r="L167" s="5"/>
      <c r="M167" s="5"/>
      <c r="N167" s="5"/>
      <c r="O167" s="5"/>
      <c r="P167" s="5"/>
      <c r="Q167" s="5"/>
    </row>
    <row r="168" spans="3:17" ht="18" customHeight="1" x14ac:dyDescent="0.25">
      <c r="C168" s="5"/>
      <c r="D168" s="5"/>
      <c r="E168" s="5"/>
      <c r="F168" s="5"/>
      <c r="G168" s="5"/>
      <c r="H168" s="5"/>
      <c r="I168" s="5"/>
      <c r="J168" s="5"/>
      <c r="K168" s="5"/>
      <c r="L168" s="5"/>
      <c r="M168" s="5"/>
      <c r="N168" s="5"/>
      <c r="O168" s="5"/>
      <c r="P168" s="5"/>
      <c r="Q168" s="5"/>
    </row>
    <row r="169" spans="3:17" ht="18" customHeight="1" x14ac:dyDescent="0.25">
      <c r="C169" s="5"/>
      <c r="D169" s="5"/>
      <c r="E169" s="5"/>
      <c r="F169" s="5"/>
      <c r="G169" s="5"/>
      <c r="H169" s="5"/>
      <c r="I169" s="5"/>
      <c r="J169" s="5"/>
      <c r="K169" s="5"/>
      <c r="L169" s="5"/>
      <c r="M169" s="5"/>
      <c r="N169" s="5"/>
      <c r="O169" s="5"/>
      <c r="P169" s="5"/>
      <c r="Q169" s="5"/>
    </row>
    <row r="170" spans="3:17" ht="18" customHeight="1" x14ac:dyDescent="0.25">
      <c r="C170" s="5"/>
      <c r="D170" s="5"/>
      <c r="E170" s="5"/>
      <c r="F170" s="5"/>
      <c r="G170" s="5"/>
      <c r="H170" s="5"/>
      <c r="I170" s="5"/>
      <c r="J170" s="5"/>
      <c r="K170" s="5"/>
      <c r="L170" s="5"/>
      <c r="M170" s="5"/>
      <c r="N170" s="5"/>
      <c r="O170" s="5"/>
      <c r="P170" s="5"/>
      <c r="Q170" s="5"/>
    </row>
    <row r="171" spans="3:17" ht="18" customHeight="1" x14ac:dyDescent="0.25">
      <c r="C171" s="5"/>
      <c r="D171" s="5"/>
      <c r="E171" s="5"/>
      <c r="F171" s="5"/>
      <c r="G171" s="5"/>
      <c r="H171" s="5"/>
      <c r="I171" s="5"/>
      <c r="J171" s="5"/>
      <c r="K171" s="5"/>
      <c r="L171" s="5"/>
      <c r="M171" s="5"/>
      <c r="N171" s="5"/>
      <c r="O171" s="5"/>
      <c r="P171" s="5"/>
      <c r="Q171" s="5"/>
    </row>
    <row r="172" spans="3:17" ht="18" customHeight="1" x14ac:dyDescent="0.25">
      <c r="C172" s="5"/>
      <c r="D172" s="5"/>
      <c r="E172" s="5"/>
      <c r="F172" s="5"/>
      <c r="G172" s="5"/>
      <c r="H172" s="5"/>
      <c r="I172" s="5"/>
      <c r="J172" s="5"/>
      <c r="K172" s="5"/>
      <c r="L172" s="5"/>
      <c r="M172" s="5"/>
      <c r="N172" s="5"/>
      <c r="O172" s="5"/>
      <c r="P172" s="5"/>
      <c r="Q172" s="5"/>
    </row>
    <row r="173" spans="3:17" ht="18" customHeight="1" x14ac:dyDescent="0.25">
      <c r="C173" s="5"/>
      <c r="D173" s="5"/>
      <c r="E173" s="5"/>
      <c r="F173" s="5"/>
      <c r="G173" s="5"/>
      <c r="H173" s="5"/>
      <c r="I173" s="5"/>
      <c r="J173" s="5"/>
      <c r="K173" s="5"/>
      <c r="L173" s="5"/>
      <c r="M173" s="5"/>
      <c r="N173" s="5"/>
      <c r="O173" s="5"/>
      <c r="P173" s="5"/>
      <c r="Q173" s="5"/>
    </row>
    <row r="174" spans="3:17" ht="18" customHeight="1" x14ac:dyDescent="0.25">
      <c r="C174" s="5"/>
      <c r="D174" s="5"/>
      <c r="E174" s="5"/>
      <c r="F174" s="5"/>
      <c r="G174" s="5"/>
      <c r="H174" s="5"/>
      <c r="I174" s="5"/>
      <c r="J174" s="5"/>
      <c r="K174" s="5"/>
      <c r="L174" s="5"/>
      <c r="M174" s="5"/>
      <c r="N174" s="5"/>
      <c r="O174" s="5"/>
      <c r="P174" s="5"/>
      <c r="Q174" s="5"/>
    </row>
    <row r="175" spans="3:17" ht="18" customHeight="1" x14ac:dyDescent="0.25">
      <c r="C175" s="5"/>
      <c r="D175" s="5"/>
      <c r="E175" s="5"/>
      <c r="F175" s="5"/>
      <c r="G175" s="5"/>
      <c r="H175" s="5"/>
      <c r="I175" s="5"/>
      <c r="J175" s="5"/>
      <c r="K175" s="5"/>
      <c r="L175" s="5"/>
      <c r="M175" s="5"/>
      <c r="N175" s="5"/>
      <c r="O175" s="5"/>
      <c r="P175" s="5"/>
      <c r="Q175" s="5"/>
    </row>
  </sheetData>
  <sheetProtection password="E931" sheet="1" objects="1" scenarios="1"/>
  <mergeCells count="4">
    <mergeCell ref="B3:Q3"/>
    <mergeCell ref="B33:Q33"/>
    <mergeCell ref="B38:Q38"/>
    <mergeCell ref="B5:Q5"/>
  </mergeCells>
  <pageMargins left="0.7" right="0.7" top="0.75" bottom="0.75" header="0.3" footer="0.3"/>
  <pageSetup paperSize="9" scale="3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2:S50"/>
  <sheetViews>
    <sheetView showGridLines="0" topLeftCell="G22" zoomScale="80" zoomScaleNormal="80" workbookViewId="0">
      <selection activeCell="R25" sqref="R25"/>
    </sheetView>
  </sheetViews>
  <sheetFormatPr defaultColWidth="11.85546875" defaultRowHeight="19.5" customHeight="1" x14ac:dyDescent="0.25"/>
  <cols>
    <col min="2" max="2" width="42.28515625" style="2" bestFit="1" customWidth="1"/>
    <col min="3" max="4" width="15.42578125" customWidth="1"/>
    <col min="5" max="6" width="15.140625" bestFit="1" customWidth="1"/>
    <col min="7" max="8" width="15.42578125" customWidth="1"/>
    <col min="9" max="9" width="17.28515625" customWidth="1"/>
    <col min="10" max="10" width="14.42578125" customWidth="1"/>
    <col min="11" max="11" width="17.7109375" customWidth="1"/>
    <col min="12" max="12" width="20.5703125" bestFit="1" customWidth="1"/>
    <col min="13" max="13" width="14" customWidth="1"/>
    <col min="14" max="14" width="18.7109375" customWidth="1"/>
    <col min="15" max="15" width="17.7109375" customWidth="1"/>
    <col min="16" max="16" width="15.85546875" bestFit="1" customWidth="1"/>
    <col min="17" max="17" width="18.28515625" customWidth="1"/>
    <col min="18" max="18" width="19.42578125" bestFit="1" customWidth="1"/>
  </cols>
  <sheetData>
    <row r="2" spans="2:19" ht="19.5" customHeight="1" x14ac:dyDescent="0.25">
      <c r="B2" s="14"/>
      <c r="C2" s="11"/>
      <c r="D2" s="11"/>
      <c r="E2" s="11"/>
      <c r="F2" s="11"/>
      <c r="G2" s="11"/>
      <c r="H2" s="11"/>
      <c r="I2" s="11"/>
      <c r="J2" s="11"/>
      <c r="K2" s="11"/>
      <c r="L2" s="11"/>
      <c r="M2" s="11"/>
      <c r="N2" s="11"/>
      <c r="O2" s="11"/>
      <c r="P2" s="11"/>
      <c r="Q2" s="11"/>
      <c r="R2" s="11"/>
      <c r="S2" s="11"/>
    </row>
    <row r="3" spans="2:19" ht="19.5" customHeight="1" x14ac:dyDescent="0.25">
      <c r="B3" s="277" t="s">
        <v>250</v>
      </c>
      <c r="C3" s="278"/>
      <c r="D3" s="278"/>
      <c r="E3" s="278"/>
      <c r="F3" s="278"/>
      <c r="G3" s="278"/>
      <c r="H3" s="278"/>
      <c r="I3" s="278"/>
      <c r="J3" s="278"/>
      <c r="K3" s="278"/>
      <c r="L3" s="278"/>
      <c r="M3" s="278"/>
      <c r="N3" s="278"/>
      <c r="O3" s="278"/>
      <c r="P3" s="278"/>
      <c r="Q3" s="278"/>
      <c r="R3" s="279"/>
      <c r="S3" s="11"/>
    </row>
    <row r="4" spans="2:19" s="1" customFormat="1" ht="18.75" customHeight="1" x14ac:dyDescent="0.25">
      <c r="B4" s="285" t="s">
        <v>0</v>
      </c>
      <c r="C4" s="276" t="s">
        <v>91</v>
      </c>
      <c r="D4" s="276" t="s">
        <v>92</v>
      </c>
      <c r="E4" s="276" t="s">
        <v>93</v>
      </c>
      <c r="F4" s="276" t="s">
        <v>94</v>
      </c>
      <c r="G4" s="276" t="s">
        <v>95</v>
      </c>
      <c r="H4" s="276" t="s">
        <v>96</v>
      </c>
      <c r="I4" s="276" t="s">
        <v>97</v>
      </c>
      <c r="J4" s="276" t="s">
        <v>98</v>
      </c>
      <c r="K4" s="276" t="s">
        <v>99</v>
      </c>
      <c r="L4" s="276" t="s">
        <v>100</v>
      </c>
      <c r="M4" s="276" t="s">
        <v>101</v>
      </c>
      <c r="N4" s="276" t="s">
        <v>102</v>
      </c>
      <c r="O4" s="276" t="s">
        <v>103</v>
      </c>
      <c r="P4" s="276" t="s">
        <v>104</v>
      </c>
      <c r="Q4" s="276" t="s">
        <v>105</v>
      </c>
      <c r="R4" s="283" t="s">
        <v>88</v>
      </c>
      <c r="S4" s="13"/>
    </row>
    <row r="5" spans="2:19" s="1" customFormat="1" ht="18.75" customHeight="1" x14ac:dyDescent="0.25">
      <c r="B5" s="285"/>
      <c r="C5" s="276"/>
      <c r="D5" s="276"/>
      <c r="E5" s="276"/>
      <c r="F5" s="276"/>
      <c r="G5" s="276"/>
      <c r="H5" s="276"/>
      <c r="I5" s="276"/>
      <c r="J5" s="276"/>
      <c r="K5" s="276"/>
      <c r="L5" s="276"/>
      <c r="M5" s="276"/>
      <c r="N5" s="276"/>
      <c r="O5" s="276"/>
      <c r="P5" s="276"/>
      <c r="Q5" s="276"/>
      <c r="R5" s="283"/>
      <c r="S5" s="13"/>
    </row>
    <row r="6" spans="2:19" ht="19.5" customHeight="1" x14ac:dyDescent="0.25">
      <c r="B6" s="280" t="s">
        <v>16</v>
      </c>
      <c r="C6" s="281"/>
      <c r="D6" s="281"/>
      <c r="E6" s="281"/>
      <c r="F6" s="281"/>
      <c r="G6" s="281"/>
      <c r="H6" s="281"/>
      <c r="I6" s="281"/>
      <c r="J6" s="281"/>
      <c r="K6" s="281"/>
      <c r="L6" s="281"/>
      <c r="M6" s="281"/>
      <c r="N6" s="281"/>
      <c r="O6" s="281"/>
      <c r="P6" s="281"/>
      <c r="Q6" s="281"/>
      <c r="R6" s="282"/>
      <c r="S6" s="11"/>
    </row>
    <row r="7" spans="2:19" ht="32.25" customHeight="1" x14ac:dyDescent="0.3">
      <c r="B7" s="20" t="s">
        <v>17</v>
      </c>
      <c r="C7" s="8">
        <v>0</v>
      </c>
      <c r="D7" s="8">
        <v>0</v>
      </c>
      <c r="E7" s="8">
        <v>5676</v>
      </c>
      <c r="F7" s="8">
        <v>0</v>
      </c>
      <c r="G7" s="8">
        <v>988</v>
      </c>
      <c r="H7" s="8">
        <v>22</v>
      </c>
      <c r="I7" s="8">
        <v>0</v>
      </c>
      <c r="J7" s="8">
        <v>0</v>
      </c>
      <c r="K7" s="8">
        <v>0</v>
      </c>
      <c r="L7" s="8">
        <v>19444</v>
      </c>
      <c r="M7" s="8">
        <v>759</v>
      </c>
      <c r="N7" s="8">
        <v>21465</v>
      </c>
      <c r="O7" s="8">
        <v>6192419</v>
      </c>
      <c r="P7" s="8">
        <v>4083</v>
      </c>
      <c r="Q7" s="7">
        <f>SUM(C7:P7)</f>
        <v>6244856</v>
      </c>
      <c r="R7" s="21">
        <f>(Q7/$Q$44)*100</f>
        <v>5.1324461347014383</v>
      </c>
      <c r="S7" s="11"/>
    </row>
    <row r="8" spans="2:19" ht="32.25" customHeight="1" x14ac:dyDescent="0.3">
      <c r="B8" s="22" t="s">
        <v>18</v>
      </c>
      <c r="C8" s="8">
        <v>0</v>
      </c>
      <c r="D8" s="8">
        <v>193565</v>
      </c>
      <c r="E8" s="8">
        <v>9943</v>
      </c>
      <c r="F8" s="8">
        <v>334105</v>
      </c>
      <c r="G8" s="8">
        <v>24393</v>
      </c>
      <c r="H8" s="8">
        <v>7551</v>
      </c>
      <c r="I8" s="8">
        <v>889451</v>
      </c>
      <c r="J8" s="8">
        <v>673579</v>
      </c>
      <c r="K8" s="8">
        <v>91399</v>
      </c>
      <c r="L8" s="8">
        <v>621305</v>
      </c>
      <c r="M8" s="8">
        <v>39365</v>
      </c>
      <c r="N8" s="8">
        <v>171277</v>
      </c>
      <c r="O8" s="8">
        <v>0</v>
      </c>
      <c r="P8" s="8">
        <v>106314</v>
      </c>
      <c r="Q8" s="7">
        <f t="shared" ref="Q8:Q43" si="0">SUM(C8:P8)</f>
        <v>3162247</v>
      </c>
      <c r="R8" s="21">
        <f t="shared" ref="R8:R43" si="1">(Q8/$Q$44)*100</f>
        <v>2.59894902174225</v>
      </c>
      <c r="S8" s="11"/>
    </row>
    <row r="9" spans="2:19" ht="32.25" customHeight="1" x14ac:dyDescent="0.3">
      <c r="B9" s="22" t="s">
        <v>19</v>
      </c>
      <c r="C9" s="8">
        <v>31000</v>
      </c>
      <c r="D9" s="8">
        <v>43539</v>
      </c>
      <c r="E9" s="8">
        <v>105499</v>
      </c>
      <c r="F9" s="8">
        <v>758722</v>
      </c>
      <c r="G9" s="8">
        <v>664704</v>
      </c>
      <c r="H9" s="8">
        <v>37235</v>
      </c>
      <c r="I9" s="8">
        <v>955574</v>
      </c>
      <c r="J9" s="8">
        <v>318827</v>
      </c>
      <c r="K9" s="8">
        <v>0</v>
      </c>
      <c r="L9" s="8">
        <v>345429</v>
      </c>
      <c r="M9" s="8">
        <v>352908</v>
      </c>
      <c r="N9" s="8">
        <v>56502</v>
      </c>
      <c r="O9" s="8">
        <v>0</v>
      </c>
      <c r="P9" s="8">
        <v>0</v>
      </c>
      <c r="Q9" s="7">
        <f t="shared" si="0"/>
        <v>3669939</v>
      </c>
      <c r="R9" s="21">
        <f t="shared" si="1"/>
        <v>3.0162047347673129</v>
      </c>
      <c r="S9" s="11"/>
    </row>
    <row r="10" spans="2:19" ht="32.25" customHeight="1" x14ac:dyDescent="0.3">
      <c r="B10" s="22" t="s">
        <v>202</v>
      </c>
      <c r="C10" s="8">
        <v>5672</v>
      </c>
      <c r="D10" s="8">
        <v>9297</v>
      </c>
      <c r="E10" s="8">
        <v>8557</v>
      </c>
      <c r="F10" s="8">
        <v>22331</v>
      </c>
      <c r="G10" s="8">
        <v>2423</v>
      </c>
      <c r="H10" s="8">
        <v>216</v>
      </c>
      <c r="I10" s="8">
        <v>5289</v>
      </c>
      <c r="J10" s="8">
        <v>1602</v>
      </c>
      <c r="K10" s="8">
        <v>0</v>
      </c>
      <c r="L10" s="8">
        <v>256</v>
      </c>
      <c r="M10" s="8">
        <v>1254</v>
      </c>
      <c r="N10" s="8">
        <v>4030</v>
      </c>
      <c r="O10" s="8">
        <v>0</v>
      </c>
      <c r="P10" s="8">
        <v>2134</v>
      </c>
      <c r="Q10" s="7">
        <f t="shared" si="0"/>
        <v>63061</v>
      </c>
      <c r="R10" s="21">
        <f t="shared" si="1"/>
        <v>5.1827806069572692E-2</v>
      </c>
      <c r="S10" s="11"/>
    </row>
    <row r="11" spans="2:19" ht="32.25" customHeight="1" x14ac:dyDescent="0.3">
      <c r="B11" s="22" t="s">
        <v>20</v>
      </c>
      <c r="C11" s="8">
        <v>82422</v>
      </c>
      <c r="D11" s="8">
        <v>221535</v>
      </c>
      <c r="E11" s="8">
        <v>74951</v>
      </c>
      <c r="F11" s="8">
        <v>654217</v>
      </c>
      <c r="G11" s="8">
        <v>121030</v>
      </c>
      <c r="H11" s="8">
        <v>206696</v>
      </c>
      <c r="I11" s="8">
        <v>1504091</v>
      </c>
      <c r="J11" s="8">
        <v>1849614</v>
      </c>
      <c r="K11" s="8">
        <v>0</v>
      </c>
      <c r="L11" s="8">
        <v>103968</v>
      </c>
      <c r="M11" s="8">
        <v>153093</v>
      </c>
      <c r="N11" s="8">
        <v>618668</v>
      </c>
      <c r="O11" s="8">
        <v>2973053</v>
      </c>
      <c r="P11" s="8">
        <v>432637</v>
      </c>
      <c r="Q11" s="7">
        <f t="shared" si="0"/>
        <v>8995975</v>
      </c>
      <c r="R11" s="21">
        <f t="shared" si="1"/>
        <v>7.3935022867814366</v>
      </c>
      <c r="S11" s="11"/>
    </row>
    <row r="12" spans="2:19" ht="32.25" customHeight="1" x14ac:dyDescent="0.3">
      <c r="B12" s="22" t="s">
        <v>194</v>
      </c>
      <c r="C12" s="8">
        <v>0</v>
      </c>
      <c r="D12" s="8">
        <v>210960</v>
      </c>
      <c r="E12" s="8">
        <v>100941</v>
      </c>
      <c r="F12" s="8">
        <v>379865</v>
      </c>
      <c r="G12" s="8">
        <v>99482</v>
      </c>
      <c r="H12" s="8">
        <v>345856</v>
      </c>
      <c r="I12" s="8">
        <v>1180936</v>
      </c>
      <c r="J12" s="8">
        <v>1272382</v>
      </c>
      <c r="K12" s="8">
        <v>0</v>
      </c>
      <c r="L12" s="8">
        <v>572849</v>
      </c>
      <c r="M12" s="8">
        <v>185847</v>
      </c>
      <c r="N12" s="8">
        <v>209204</v>
      </c>
      <c r="O12" s="8">
        <v>1826024</v>
      </c>
      <c r="P12" s="8">
        <v>612879</v>
      </c>
      <c r="Q12" s="7">
        <f t="shared" si="0"/>
        <v>6997225</v>
      </c>
      <c r="R12" s="21">
        <f t="shared" si="1"/>
        <v>5.7507939982741432</v>
      </c>
      <c r="S12" s="11"/>
    </row>
    <row r="13" spans="2:19" ht="32.25" customHeight="1" x14ac:dyDescent="0.3">
      <c r="B13" s="22" t="s">
        <v>21</v>
      </c>
      <c r="C13" s="8">
        <v>0</v>
      </c>
      <c r="D13" s="8">
        <v>168068</v>
      </c>
      <c r="E13" s="8">
        <v>17838</v>
      </c>
      <c r="F13" s="8">
        <v>95026</v>
      </c>
      <c r="G13" s="8">
        <v>17663</v>
      </c>
      <c r="H13" s="8">
        <v>29674</v>
      </c>
      <c r="I13" s="8">
        <v>550872</v>
      </c>
      <c r="J13" s="8">
        <v>497388</v>
      </c>
      <c r="K13" s="8">
        <v>0</v>
      </c>
      <c r="L13" s="8">
        <v>70827</v>
      </c>
      <c r="M13" s="8">
        <v>48557</v>
      </c>
      <c r="N13" s="8">
        <v>127137</v>
      </c>
      <c r="O13" s="8">
        <v>0</v>
      </c>
      <c r="P13" s="8">
        <v>102526</v>
      </c>
      <c r="Q13" s="7">
        <f t="shared" si="0"/>
        <v>1725576</v>
      </c>
      <c r="R13" s="21">
        <f t="shared" si="1"/>
        <v>1.4181953709314625</v>
      </c>
      <c r="S13" s="11"/>
    </row>
    <row r="14" spans="2:19" ht="32.25" customHeight="1" x14ac:dyDescent="0.3">
      <c r="B14" s="22" t="s">
        <v>22</v>
      </c>
      <c r="C14" s="8">
        <v>0</v>
      </c>
      <c r="D14" s="8">
        <v>188314</v>
      </c>
      <c r="E14" s="8">
        <v>92045</v>
      </c>
      <c r="F14" s="8">
        <v>585659</v>
      </c>
      <c r="G14" s="8">
        <v>239527</v>
      </c>
      <c r="H14" s="8">
        <v>128317</v>
      </c>
      <c r="I14" s="8">
        <v>2058192</v>
      </c>
      <c r="J14" s="8">
        <v>2487351</v>
      </c>
      <c r="K14" s="8">
        <v>0</v>
      </c>
      <c r="L14" s="8">
        <v>234939</v>
      </c>
      <c r="M14" s="8">
        <v>418304</v>
      </c>
      <c r="N14" s="8">
        <v>277015</v>
      </c>
      <c r="O14" s="8">
        <v>1379510</v>
      </c>
      <c r="P14" s="8">
        <v>318325</v>
      </c>
      <c r="Q14" s="7">
        <f t="shared" si="0"/>
        <v>8407498</v>
      </c>
      <c r="R14" s="21">
        <f t="shared" si="1"/>
        <v>6.9098519825933655</v>
      </c>
      <c r="S14" s="11"/>
    </row>
    <row r="15" spans="2:19" ht="32.25" customHeight="1" x14ac:dyDescent="0.3">
      <c r="B15" s="22" t="s">
        <v>23</v>
      </c>
      <c r="C15" s="8">
        <v>0</v>
      </c>
      <c r="D15" s="8">
        <v>27255</v>
      </c>
      <c r="E15" s="8">
        <v>5419</v>
      </c>
      <c r="F15" s="8">
        <v>39367</v>
      </c>
      <c r="G15" s="8">
        <v>2386</v>
      </c>
      <c r="H15" s="8">
        <v>58716</v>
      </c>
      <c r="I15" s="8">
        <v>84700</v>
      </c>
      <c r="J15" s="8">
        <v>39753</v>
      </c>
      <c r="K15" s="8">
        <v>0</v>
      </c>
      <c r="L15" s="8">
        <v>5154</v>
      </c>
      <c r="M15" s="8">
        <v>6890</v>
      </c>
      <c r="N15" s="8">
        <v>5672</v>
      </c>
      <c r="O15" s="8">
        <v>0</v>
      </c>
      <c r="P15" s="8">
        <v>37303</v>
      </c>
      <c r="Q15" s="7">
        <f t="shared" si="0"/>
        <v>312615</v>
      </c>
      <c r="R15" s="21">
        <f t="shared" si="1"/>
        <v>0.25692820593456284</v>
      </c>
      <c r="S15" s="11"/>
    </row>
    <row r="16" spans="2:19" ht="32.25" customHeight="1" x14ac:dyDescent="0.3">
      <c r="B16" s="22" t="s">
        <v>24</v>
      </c>
      <c r="C16" s="8">
        <v>0</v>
      </c>
      <c r="D16" s="8">
        <v>0</v>
      </c>
      <c r="E16" s="8">
        <v>0</v>
      </c>
      <c r="F16" s="8">
        <v>0</v>
      </c>
      <c r="G16" s="8">
        <v>0</v>
      </c>
      <c r="H16" s="8">
        <v>0</v>
      </c>
      <c r="I16" s="8">
        <v>97844</v>
      </c>
      <c r="J16" s="8">
        <v>27363</v>
      </c>
      <c r="K16" s="8">
        <v>3099533</v>
      </c>
      <c r="L16" s="8">
        <v>0</v>
      </c>
      <c r="M16" s="8">
        <v>0</v>
      </c>
      <c r="N16" s="8">
        <v>0</v>
      </c>
      <c r="O16" s="8">
        <v>0</v>
      </c>
      <c r="P16" s="8">
        <v>0</v>
      </c>
      <c r="Q16" s="7">
        <f t="shared" si="0"/>
        <v>3224740</v>
      </c>
      <c r="R16" s="21">
        <f t="shared" si="1"/>
        <v>2.6503100068948133</v>
      </c>
      <c r="S16" s="11"/>
    </row>
    <row r="17" spans="2:19" ht="32.25" customHeight="1" x14ac:dyDescent="0.3">
      <c r="B17" s="22" t="s">
        <v>25</v>
      </c>
      <c r="C17" s="8">
        <v>307</v>
      </c>
      <c r="D17" s="8">
        <v>57840</v>
      </c>
      <c r="E17" s="8">
        <v>31073</v>
      </c>
      <c r="F17" s="8">
        <v>229317</v>
      </c>
      <c r="G17" s="8">
        <v>25622</v>
      </c>
      <c r="H17" s="8">
        <v>76547</v>
      </c>
      <c r="I17" s="8">
        <v>408695</v>
      </c>
      <c r="J17" s="8">
        <v>529965</v>
      </c>
      <c r="K17" s="8">
        <v>26726</v>
      </c>
      <c r="L17" s="8">
        <v>28933</v>
      </c>
      <c r="M17" s="8">
        <v>98889</v>
      </c>
      <c r="N17" s="8">
        <v>163414</v>
      </c>
      <c r="O17" s="8">
        <v>0</v>
      </c>
      <c r="P17" s="8">
        <v>39998</v>
      </c>
      <c r="Q17" s="7">
        <f t="shared" si="0"/>
        <v>1717326</v>
      </c>
      <c r="R17" s="21">
        <f t="shared" si="1"/>
        <v>1.4114149614854663</v>
      </c>
      <c r="S17" s="11"/>
    </row>
    <row r="18" spans="2:19" ht="32.25" customHeight="1" x14ac:dyDescent="0.3">
      <c r="B18" s="22" t="s">
        <v>26</v>
      </c>
      <c r="C18" s="8">
        <v>1293</v>
      </c>
      <c r="D18" s="8">
        <v>313511</v>
      </c>
      <c r="E18" s="8">
        <v>48151</v>
      </c>
      <c r="F18" s="8">
        <v>466930</v>
      </c>
      <c r="G18" s="8">
        <v>92523</v>
      </c>
      <c r="H18" s="8">
        <v>89950</v>
      </c>
      <c r="I18" s="8">
        <v>545196</v>
      </c>
      <c r="J18" s="8">
        <v>529779</v>
      </c>
      <c r="K18" s="8">
        <v>0</v>
      </c>
      <c r="L18" s="8">
        <v>135769</v>
      </c>
      <c r="M18" s="8">
        <v>137623</v>
      </c>
      <c r="N18" s="8">
        <v>157217</v>
      </c>
      <c r="O18" s="8">
        <v>1262681</v>
      </c>
      <c r="P18" s="8">
        <v>150330</v>
      </c>
      <c r="Q18" s="7">
        <f t="shared" si="0"/>
        <v>3930953</v>
      </c>
      <c r="R18" s="21">
        <f t="shared" si="1"/>
        <v>3.2307237397536506</v>
      </c>
      <c r="S18" s="11"/>
    </row>
    <row r="19" spans="2:19" ht="32.25" customHeight="1" x14ac:dyDescent="0.3">
      <c r="B19" s="22" t="s">
        <v>27</v>
      </c>
      <c r="C19" s="8">
        <v>40993</v>
      </c>
      <c r="D19" s="8">
        <v>266718</v>
      </c>
      <c r="E19" s="8">
        <v>87462</v>
      </c>
      <c r="F19" s="8">
        <v>915159</v>
      </c>
      <c r="G19" s="8">
        <v>76670</v>
      </c>
      <c r="H19" s="8">
        <v>250864</v>
      </c>
      <c r="I19" s="8">
        <v>492599</v>
      </c>
      <c r="J19" s="8">
        <v>516725</v>
      </c>
      <c r="K19" s="8">
        <v>71503</v>
      </c>
      <c r="L19" s="8">
        <v>69324</v>
      </c>
      <c r="M19" s="8">
        <v>308018</v>
      </c>
      <c r="N19" s="8">
        <v>475127</v>
      </c>
      <c r="O19" s="8">
        <v>1071523</v>
      </c>
      <c r="P19" s="8">
        <v>139395</v>
      </c>
      <c r="Q19" s="7">
        <f t="shared" si="0"/>
        <v>4782080</v>
      </c>
      <c r="R19" s="21">
        <f t="shared" si="1"/>
        <v>3.9302376246678956</v>
      </c>
      <c r="S19" s="11"/>
    </row>
    <row r="20" spans="2:19" ht="32.25" customHeight="1" x14ac:dyDescent="0.3">
      <c r="B20" s="22" t="s">
        <v>28</v>
      </c>
      <c r="C20" s="8">
        <v>0</v>
      </c>
      <c r="D20" s="8">
        <v>95962</v>
      </c>
      <c r="E20" s="8">
        <v>47047</v>
      </c>
      <c r="F20" s="8">
        <v>270098</v>
      </c>
      <c r="G20" s="8">
        <v>19299</v>
      </c>
      <c r="H20" s="8">
        <v>153347</v>
      </c>
      <c r="I20" s="8">
        <v>565060</v>
      </c>
      <c r="J20" s="8">
        <v>583216</v>
      </c>
      <c r="K20" s="8">
        <v>0</v>
      </c>
      <c r="L20" s="8">
        <v>44481</v>
      </c>
      <c r="M20" s="8">
        <v>147413</v>
      </c>
      <c r="N20" s="8">
        <v>247500</v>
      </c>
      <c r="O20" s="8">
        <v>0</v>
      </c>
      <c r="P20" s="8">
        <v>49301</v>
      </c>
      <c r="Q20" s="7">
        <f t="shared" si="0"/>
        <v>2222724</v>
      </c>
      <c r="R20" s="21">
        <f t="shared" si="1"/>
        <v>1.8267853097506364</v>
      </c>
      <c r="S20" s="11"/>
    </row>
    <row r="21" spans="2:19" ht="32.25" customHeight="1" x14ac:dyDescent="0.3">
      <c r="B21" s="22" t="s">
        <v>29</v>
      </c>
      <c r="C21" s="8">
        <v>15287</v>
      </c>
      <c r="D21" s="8">
        <v>136685</v>
      </c>
      <c r="E21" s="8">
        <v>163433</v>
      </c>
      <c r="F21" s="8">
        <v>543698</v>
      </c>
      <c r="G21" s="8">
        <v>210326</v>
      </c>
      <c r="H21" s="8">
        <v>64541</v>
      </c>
      <c r="I21" s="8">
        <v>767789</v>
      </c>
      <c r="J21" s="8">
        <v>628178</v>
      </c>
      <c r="K21" s="8">
        <v>27166</v>
      </c>
      <c r="L21" s="8">
        <v>315028</v>
      </c>
      <c r="M21" s="8">
        <v>109405</v>
      </c>
      <c r="N21" s="8">
        <v>361214</v>
      </c>
      <c r="O21" s="8">
        <v>1761103</v>
      </c>
      <c r="P21" s="8">
        <v>236327</v>
      </c>
      <c r="Q21" s="7">
        <f t="shared" si="0"/>
        <v>5340180</v>
      </c>
      <c r="R21" s="21">
        <f t="shared" si="1"/>
        <v>4.3889220503419022</v>
      </c>
      <c r="S21" s="11"/>
    </row>
    <row r="22" spans="2:19" ht="32.25" customHeight="1" x14ac:dyDescent="0.3">
      <c r="B22" s="22" t="s">
        <v>30</v>
      </c>
      <c r="C22" s="8">
        <v>1055706</v>
      </c>
      <c r="D22" s="8">
        <v>139066</v>
      </c>
      <c r="E22" s="8">
        <v>139163</v>
      </c>
      <c r="F22" s="8">
        <v>963479</v>
      </c>
      <c r="G22" s="8">
        <v>157400</v>
      </c>
      <c r="H22" s="8">
        <v>219543</v>
      </c>
      <c r="I22" s="8">
        <v>1518056</v>
      </c>
      <c r="J22" s="8">
        <v>750101</v>
      </c>
      <c r="K22" s="8">
        <v>0</v>
      </c>
      <c r="L22" s="8">
        <v>249731</v>
      </c>
      <c r="M22" s="8">
        <v>245760</v>
      </c>
      <c r="N22" s="8">
        <v>425716</v>
      </c>
      <c r="O22" s="8">
        <v>390817</v>
      </c>
      <c r="P22" s="8">
        <v>50050</v>
      </c>
      <c r="Q22" s="7">
        <f t="shared" si="0"/>
        <v>6304588</v>
      </c>
      <c r="R22" s="21">
        <f t="shared" si="1"/>
        <v>5.1815379428260755</v>
      </c>
      <c r="S22" s="11"/>
    </row>
    <row r="23" spans="2:19" ht="32.25" customHeight="1" x14ac:dyDescent="0.3">
      <c r="B23" s="22" t="s">
        <v>31</v>
      </c>
      <c r="C23" s="8">
        <v>0</v>
      </c>
      <c r="D23" s="8">
        <v>60842</v>
      </c>
      <c r="E23" s="8">
        <v>24932</v>
      </c>
      <c r="F23" s="8">
        <v>100818</v>
      </c>
      <c r="G23" s="8">
        <v>6301</v>
      </c>
      <c r="H23" s="8">
        <v>70724</v>
      </c>
      <c r="I23" s="8">
        <v>294311</v>
      </c>
      <c r="J23" s="8">
        <v>182507</v>
      </c>
      <c r="K23" s="8">
        <v>0</v>
      </c>
      <c r="L23" s="8">
        <v>22508</v>
      </c>
      <c r="M23" s="8">
        <v>57100</v>
      </c>
      <c r="N23" s="8">
        <v>140574</v>
      </c>
      <c r="O23" s="8">
        <v>0</v>
      </c>
      <c r="P23" s="8">
        <v>53658</v>
      </c>
      <c r="Q23" s="7">
        <f t="shared" si="0"/>
        <v>1014275</v>
      </c>
      <c r="R23" s="21">
        <f t="shared" si="1"/>
        <v>0.83359997464702174</v>
      </c>
      <c r="S23" s="11"/>
    </row>
    <row r="24" spans="2:19" ht="32.25" customHeight="1" x14ac:dyDescent="0.3">
      <c r="B24" s="22" t="s">
        <v>32</v>
      </c>
      <c r="C24" s="8">
        <v>0</v>
      </c>
      <c r="D24" s="8">
        <v>312</v>
      </c>
      <c r="E24" s="8">
        <v>360</v>
      </c>
      <c r="F24" s="8">
        <v>219</v>
      </c>
      <c r="G24" s="8">
        <v>70</v>
      </c>
      <c r="H24" s="8">
        <v>794</v>
      </c>
      <c r="I24" s="8">
        <v>179246</v>
      </c>
      <c r="J24" s="8">
        <v>86715</v>
      </c>
      <c r="K24" s="8">
        <v>2031016</v>
      </c>
      <c r="L24" s="8">
        <v>1330</v>
      </c>
      <c r="M24" s="8">
        <v>316</v>
      </c>
      <c r="N24" s="8">
        <v>494</v>
      </c>
      <c r="O24" s="8">
        <v>0</v>
      </c>
      <c r="P24" s="8">
        <v>22</v>
      </c>
      <c r="Q24" s="7">
        <f t="shared" si="0"/>
        <v>2300894</v>
      </c>
      <c r="R24" s="21">
        <f t="shared" si="1"/>
        <v>1.8910307165862161</v>
      </c>
      <c r="S24" s="11"/>
    </row>
    <row r="25" spans="2:19" ht="32.25" customHeight="1" x14ac:dyDescent="0.3">
      <c r="B25" s="22" t="s">
        <v>33</v>
      </c>
      <c r="C25" s="8">
        <v>99303</v>
      </c>
      <c r="D25" s="8">
        <v>382253</v>
      </c>
      <c r="E25" s="8">
        <v>64002</v>
      </c>
      <c r="F25" s="8">
        <v>874400</v>
      </c>
      <c r="G25" s="8">
        <v>273268</v>
      </c>
      <c r="H25" s="8">
        <v>120041</v>
      </c>
      <c r="I25" s="8">
        <v>1343314</v>
      </c>
      <c r="J25" s="8">
        <v>750631</v>
      </c>
      <c r="K25" s="8">
        <v>0</v>
      </c>
      <c r="L25" s="8">
        <v>580705</v>
      </c>
      <c r="M25" s="8">
        <v>169981</v>
      </c>
      <c r="N25" s="8">
        <v>112646</v>
      </c>
      <c r="O25" s="8">
        <v>9211068</v>
      </c>
      <c r="P25" s="8">
        <v>107685</v>
      </c>
      <c r="Q25" s="7">
        <f t="shared" si="0"/>
        <v>14089297</v>
      </c>
      <c r="R25" s="21">
        <f t="shared" si="1"/>
        <v>11.579539692878518</v>
      </c>
      <c r="S25" s="11"/>
    </row>
    <row r="26" spans="2:19" ht="32.25" customHeight="1" x14ac:dyDescent="0.3">
      <c r="B26" s="22" t="s">
        <v>34</v>
      </c>
      <c r="C26" s="8">
        <v>0</v>
      </c>
      <c r="D26" s="8">
        <v>172719</v>
      </c>
      <c r="E26" s="8">
        <v>51155</v>
      </c>
      <c r="F26" s="8">
        <v>767990</v>
      </c>
      <c r="G26" s="8">
        <v>50923</v>
      </c>
      <c r="H26" s="8">
        <v>257581</v>
      </c>
      <c r="I26" s="8">
        <v>318911</v>
      </c>
      <c r="J26" s="8">
        <v>548828</v>
      </c>
      <c r="K26" s="8">
        <v>0</v>
      </c>
      <c r="L26" s="8">
        <v>43440</v>
      </c>
      <c r="M26" s="8">
        <v>239596</v>
      </c>
      <c r="N26" s="8">
        <v>415543</v>
      </c>
      <c r="O26" s="8">
        <v>105046</v>
      </c>
      <c r="P26" s="8">
        <v>24833</v>
      </c>
      <c r="Q26" s="7">
        <f t="shared" si="0"/>
        <v>2996565</v>
      </c>
      <c r="R26" s="21">
        <f t="shared" si="1"/>
        <v>2.4627803189747879</v>
      </c>
      <c r="S26" s="11"/>
    </row>
    <row r="27" spans="2:19" ht="32.25" customHeight="1" x14ac:dyDescent="0.3">
      <c r="B27" s="22" t="s">
        <v>35</v>
      </c>
      <c r="C27" s="8">
        <v>0</v>
      </c>
      <c r="D27" s="8">
        <v>32042</v>
      </c>
      <c r="E27" s="8">
        <v>5194</v>
      </c>
      <c r="F27" s="8">
        <v>68156</v>
      </c>
      <c r="G27" s="8">
        <v>43357</v>
      </c>
      <c r="H27" s="8">
        <v>19583</v>
      </c>
      <c r="I27" s="8">
        <v>324250</v>
      </c>
      <c r="J27" s="8">
        <v>1776464</v>
      </c>
      <c r="K27" s="8">
        <v>0</v>
      </c>
      <c r="L27" s="8">
        <v>8746</v>
      </c>
      <c r="M27" s="8">
        <v>94220</v>
      </c>
      <c r="N27" s="8">
        <v>79840</v>
      </c>
      <c r="O27" s="8">
        <v>0</v>
      </c>
      <c r="P27" s="8">
        <v>73683</v>
      </c>
      <c r="Q27" s="7">
        <f t="shared" si="0"/>
        <v>2525535</v>
      </c>
      <c r="R27" s="21">
        <f t="shared" si="1"/>
        <v>2.0756559236599208</v>
      </c>
      <c r="S27" s="11"/>
    </row>
    <row r="28" spans="2:19" ht="32.25" customHeight="1" x14ac:dyDescent="0.3">
      <c r="B28" s="22" t="s">
        <v>36</v>
      </c>
      <c r="C28" s="8">
        <v>0</v>
      </c>
      <c r="D28" s="8">
        <v>46918</v>
      </c>
      <c r="E28" s="8">
        <v>33379</v>
      </c>
      <c r="F28" s="8">
        <v>71476</v>
      </c>
      <c r="G28" s="8">
        <v>101627</v>
      </c>
      <c r="H28" s="8">
        <v>3585</v>
      </c>
      <c r="I28" s="8">
        <v>635658</v>
      </c>
      <c r="J28" s="8">
        <v>1121919</v>
      </c>
      <c r="K28" s="8">
        <v>0</v>
      </c>
      <c r="L28" s="8">
        <v>27455</v>
      </c>
      <c r="M28" s="8">
        <v>24886</v>
      </c>
      <c r="N28" s="8">
        <v>42855</v>
      </c>
      <c r="O28" s="8">
        <v>822730</v>
      </c>
      <c r="P28" s="8">
        <v>169951</v>
      </c>
      <c r="Q28" s="7">
        <f t="shared" si="0"/>
        <v>3102439</v>
      </c>
      <c r="R28" s="21">
        <f t="shared" si="1"/>
        <v>2.5497947516639292</v>
      </c>
      <c r="S28" s="11"/>
    </row>
    <row r="29" spans="2:19" ht="32.25" customHeight="1" x14ac:dyDescent="0.3">
      <c r="B29" s="22" t="s">
        <v>37</v>
      </c>
      <c r="C29" s="8">
        <v>16037</v>
      </c>
      <c r="D29" s="8">
        <v>198210</v>
      </c>
      <c r="E29" s="8">
        <v>52982</v>
      </c>
      <c r="F29" s="8">
        <v>675914</v>
      </c>
      <c r="G29" s="8">
        <v>33245</v>
      </c>
      <c r="H29" s="8">
        <v>151876</v>
      </c>
      <c r="I29" s="8">
        <v>269647</v>
      </c>
      <c r="J29" s="8">
        <v>244214</v>
      </c>
      <c r="K29" s="8">
        <v>0</v>
      </c>
      <c r="L29" s="8">
        <v>35411</v>
      </c>
      <c r="M29" s="8">
        <v>116139</v>
      </c>
      <c r="N29" s="8">
        <v>359549</v>
      </c>
      <c r="O29" s="8">
        <v>0</v>
      </c>
      <c r="P29" s="8">
        <v>148829</v>
      </c>
      <c r="Q29" s="7">
        <f t="shared" si="0"/>
        <v>2302053</v>
      </c>
      <c r="R29" s="21">
        <f t="shared" si="1"/>
        <v>1.8919832613799024</v>
      </c>
      <c r="S29" s="11"/>
    </row>
    <row r="30" spans="2:19" ht="32.25" customHeight="1" x14ac:dyDescent="0.3">
      <c r="B30" s="22" t="s">
        <v>38</v>
      </c>
      <c r="C30" s="8">
        <v>0</v>
      </c>
      <c r="D30" s="8">
        <v>113017</v>
      </c>
      <c r="E30" s="8">
        <v>50861</v>
      </c>
      <c r="F30" s="8">
        <v>303530</v>
      </c>
      <c r="G30" s="8">
        <v>11677</v>
      </c>
      <c r="H30" s="8">
        <v>150400</v>
      </c>
      <c r="I30" s="8">
        <v>409051</v>
      </c>
      <c r="J30" s="8">
        <v>474458</v>
      </c>
      <c r="K30" s="8">
        <v>0</v>
      </c>
      <c r="L30" s="8">
        <v>39088</v>
      </c>
      <c r="M30" s="8">
        <v>135406</v>
      </c>
      <c r="N30" s="8">
        <v>308213</v>
      </c>
      <c r="O30" s="8">
        <v>0</v>
      </c>
      <c r="P30" s="8">
        <v>37388</v>
      </c>
      <c r="Q30" s="7">
        <f t="shared" si="0"/>
        <v>2033089</v>
      </c>
      <c r="R30" s="21">
        <f t="shared" si="1"/>
        <v>1.6709304072910589</v>
      </c>
      <c r="S30" s="11"/>
    </row>
    <row r="31" spans="2:19" ht="32.25" customHeight="1" x14ac:dyDescent="0.3">
      <c r="B31" s="22" t="s">
        <v>196</v>
      </c>
      <c r="C31" s="8">
        <v>0</v>
      </c>
      <c r="D31" s="8">
        <v>13452</v>
      </c>
      <c r="E31" s="8">
        <v>15564</v>
      </c>
      <c r="F31" s="8">
        <v>83685</v>
      </c>
      <c r="G31" s="8">
        <v>17312</v>
      </c>
      <c r="H31" s="8">
        <v>1984</v>
      </c>
      <c r="I31" s="8">
        <v>331959</v>
      </c>
      <c r="J31" s="8">
        <v>308346</v>
      </c>
      <c r="K31" s="8">
        <v>0</v>
      </c>
      <c r="L31" s="8">
        <v>65050</v>
      </c>
      <c r="M31" s="8">
        <v>35908</v>
      </c>
      <c r="N31" s="8">
        <v>65468</v>
      </c>
      <c r="O31" s="8">
        <v>100758</v>
      </c>
      <c r="P31" s="8">
        <v>2651</v>
      </c>
      <c r="Q31" s="7">
        <f t="shared" si="0"/>
        <v>1042137</v>
      </c>
      <c r="R31" s="21">
        <f t="shared" si="1"/>
        <v>0.85649885561482164</v>
      </c>
      <c r="S31" s="11"/>
    </row>
    <row r="32" spans="2:19" ht="32.25" customHeight="1" x14ac:dyDescent="0.3">
      <c r="B32" s="22" t="s">
        <v>197</v>
      </c>
      <c r="C32" s="8">
        <v>97648</v>
      </c>
      <c r="D32" s="8">
        <v>28977</v>
      </c>
      <c r="E32" s="8">
        <v>5745</v>
      </c>
      <c r="F32" s="8">
        <v>76793</v>
      </c>
      <c r="G32" s="8">
        <v>22807</v>
      </c>
      <c r="H32" s="8">
        <v>6172</v>
      </c>
      <c r="I32" s="8">
        <v>90922</v>
      </c>
      <c r="J32" s="8">
        <v>46562</v>
      </c>
      <c r="K32" s="8">
        <v>0</v>
      </c>
      <c r="L32" s="8">
        <v>4742</v>
      </c>
      <c r="M32" s="8">
        <v>9092</v>
      </c>
      <c r="N32" s="8">
        <v>32784</v>
      </c>
      <c r="O32" s="8">
        <v>0</v>
      </c>
      <c r="P32" s="8">
        <v>16481</v>
      </c>
      <c r="Q32" s="7">
        <f t="shared" si="0"/>
        <v>438725</v>
      </c>
      <c r="R32" s="21">
        <f t="shared" si="1"/>
        <v>0.36057395565996858</v>
      </c>
      <c r="S32" s="11"/>
    </row>
    <row r="33" spans="2:19" ht="32.25" customHeight="1" x14ac:dyDescent="0.3">
      <c r="B33" s="22" t="s">
        <v>217</v>
      </c>
      <c r="C33" s="8">
        <v>0</v>
      </c>
      <c r="D33" s="8">
        <v>0</v>
      </c>
      <c r="E33" s="8">
        <v>0</v>
      </c>
      <c r="F33" s="8">
        <v>0</v>
      </c>
      <c r="G33" s="8">
        <v>0</v>
      </c>
      <c r="H33" s="8">
        <v>0</v>
      </c>
      <c r="I33" s="8">
        <v>0</v>
      </c>
      <c r="J33" s="8">
        <v>0</v>
      </c>
      <c r="K33" s="8">
        <v>0</v>
      </c>
      <c r="L33" s="8">
        <v>0</v>
      </c>
      <c r="M33" s="8">
        <v>0</v>
      </c>
      <c r="N33" s="8">
        <v>0</v>
      </c>
      <c r="O33" s="8">
        <v>0</v>
      </c>
      <c r="P33" s="8">
        <v>0</v>
      </c>
      <c r="Q33" s="7">
        <f t="shared" si="0"/>
        <v>0</v>
      </c>
      <c r="R33" s="21">
        <f t="shared" si="1"/>
        <v>0</v>
      </c>
      <c r="S33" s="11"/>
    </row>
    <row r="34" spans="2:19" ht="32.25" customHeight="1" x14ac:dyDescent="0.3">
      <c r="B34" s="22" t="s">
        <v>198</v>
      </c>
      <c r="C34" s="8">
        <v>0</v>
      </c>
      <c r="D34" s="8">
        <v>0</v>
      </c>
      <c r="E34" s="8">
        <v>261</v>
      </c>
      <c r="F34" s="8">
        <v>9126</v>
      </c>
      <c r="G34" s="8">
        <v>39375</v>
      </c>
      <c r="H34" s="8">
        <v>0</v>
      </c>
      <c r="I34" s="8">
        <v>76412</v>
      </c>
      <c r="J34" s="8">
        <v>36139</v>
      </c>
      <c r="K34" s="8">
        <v>0</v>
      </c>
      <c r="L34" s="8">
        <v>43182</v>
      </c>
      <c r="M34" s="8">
        <v>3821</v>
      </c>
      <c r="N34" s="8">
        <v>52688</v>
      </c>
      <c r="O34" s="8">
        <v>3649369</v>
      </c>
      <c r="P34" s="8">
        <v>46626</v>
      </c>
      <c r="Q34" s="7">
        <f t="shared" si="0"/>
        <v>3956999</v>
      </c>
      <c r="R34" s="21">
        <f t="shared" si="1"/>
        <v>3.2521301087755203</v>
      </c>
      <c r="S34" s="11"/>
    </row>
    <row r="35" spans="2:19" ht="32.25" customHeight="1" x14ac:dyDescent="0.3">
      <c r="B35" s="22" t="s">
        <v>199</v>
      </c>
      <c r="C35" s="8">
        <v>0</v>
      </c>
      <c r="D35" s="8">
        <v>182651</v>
      </c>
      <c r="E35" s="8">
        <v>12278</v>
      </c>
      <c r="F35" s="8">
        <v>166991</v>
      </c>
      <c r="G35" s="8">
        <v>18413</v>
      </c>
      <c r="H35" s="8">
        <v>14280</v>
      </c>
      <c r="I35" s="8">
        <v>206316</v>
      </c>
      <c r="J35" s="8">
        <v>181968</v>
      </c>
      <c r="K35" s="8">
        <v>0</v>
      </c>
      <c r="L35" s="8">
        <v>9097</v>
      </c>
      <c r="M35" s="8">
        <v>18192</v>
      </c>
      <c r="N35" s="8">
        <v>102438</v>
      </c>
      <c r="O35" s="8">
        <v>284631</v>
      </c>
      <c r="P35" s="8">
        <v>365825</v>
      </c>
      <c r="Q35" s="7">
        <f t="shared" si="0"/>
        <v>1563080</v>
      </c>
      <c r="R35" s="21">
        <f t="shared" si="1"/>
        <v>1.2846451390118723</v>
      </c>
      <c r="S35" s="11"/>
    </row>
    <row r="36" spans="2:19" ht="32.25" customHeight="1" x14ac:dyDescent="0.3">
      <c r="B36" s="22" t="s">
        <v>218</v>
      </c>
      <c r="C36" s="8">
        <v>0</v>
      </c>
      <c r="D36" s="8">
        <v>26446</v>
      </c>
      <c r="E36" s="8">
        <v>6342</v>
      </c>
      <c r="F36" s="8">
        <v>31395</v>
      </c>
      <c r="G36" s="8">
        <v>30584</v>
      </c>
      <c r="H36" s="8">
        <v>9658</v>
      </c>
      <c r="I36" s="8">
        <v>306059</v>
      </c>
      <c r="J36" s="8">
        <v>247646</v>
      </c>
      <c r="K36" s="8">
        <v>25548</v>
      </c>
      <c r="L36" s="8">
        <v>17970</v>
      </c>
      <c r="M36" s="8">
        <v>11093</v>
      </c>
      <c r="N36" s="8">
        <v>21694</v>
      </c>
      <c r="O36" s="8">
        <v>244408</v>
      </c>
      <c r="P36" s="8">
        <v>23357</v>
      </c>
      <c r="Q36" s="7">
        <f t="shared" si="0"/>
        <v>1002200</v>
      </c>
      <c r="R36" s="21">
        <f t="shared" si="1"/>
        <v>0.82367592082151808</v>
      </c>
      <c r="S36" s="11"/>
    </row>
    <row r="37" spans="2:19" ht="32.25" customHeight="1" x14ac:dyDescent="0.3">
      <c r="B37" s="22" t="s">
        <v>40</v>
      </c>
      <c r="C37" s="8">
        <v>0</v>
      </c>
      <c r="D37" s="8">
        <v>16241</v>
      </c>
      <c r="E37" s="8">
        <v>8629</v>
      </c>
      <c r="F37" s="8">
        <v>23640</v>
      </c>
      <c r="G37" s="8">
        <v>10746</v>
      </c>
      <c r="H37" s="8">
        <v>9012</v>
      </c>
      <c r="I37" s="8">
        <v>186467</v>
      </c>
      <c r="J37" s="8">
        <v>0</v>
      </c>
      <c r="K37" s="8">
        <v>254871</v>
      </c>
      <c r="L37" s="8">
        <v>22939</v>
      </c>
      <c r="M37" s="8">
        <v>47323</v>
      </c>
      <c r="N37" s="8">
        <v>33812</v>
      </c>
      <c r="O37" s="8">
        <v>196206</v>
      </c>
      <c r="P37" s="8">
        <v>6564</v>
      </c>
      <c r="Q37" s="7">
        <f t="shared" si="0"/>
        <v>816450</v>
      </c>
      <c r="R37" s="21">
        <f t="shared" si="1"/>
        <v>0.67101397481014602</v>
      </c>
      <c r="S37" s="11"/>
    </row>
    <row r="38" spans="2:19" ht="32.25" customHeight="1" x14ac:dyDescent="0.3">
      <c r="B38" s="22" t="s">
        <v>41</v>
      </c>
      <c r="C38" s="8">
        <v>0</v>
      </c>
      <c r="D38" s="8">
        <v>53071</v>
      </c>
      <c r="E38" s="8">
        <v>38307</v>
      </c>
      <c r="F38" s="8">
        <v>204185</v>
      </c>
      <c r="G38" s="8">
        <v>12699</v>
      </c>
      <c r="H38" s="8">
        <v>110788</v>
      </c>
      <c r="I38" s="8">
        <v>150249</v>
      </c>
      <c r="J38" s="8">
        <v>89164</v>
      </c>
      <c r="K38" s="8">
        <v>0</v>
      </c>
      <c r="L38" s="8">
        <v>14875</v>
      </c>
      <c r="M38" s="8">
        <v>112576</v>
      </c>
      <c r="N38" s="8">
        <v>143666</v>
      </c>
      <c r="O38" s="8">
        <v>8164</v>
      </c>
      <c r="P38" s="8">
        <v>25595</v>
      </c>
      <c r="Q38" s="7">
        <f t="shared" si="0"/>
        <v>963339</v>
      </c>
      <c r="R38" s="21">
        <f t="shared" si="1"/>
        <v>0.79173731579353457</v>
      </c>
      <c r="S38" s="11"/>
    </row>
    <row r="39" spans="2:19" ht="32.25" customHeight="1" x14ac:dyDescent="0.3">
      <c r="B39" s="22" t="s">
        <v>42</v>
      </c>
      <c r="C39" s="8">
        <v>0</v>
      </c>
      <c r="D39" s="8">
        <v>8926</v>
      </c>
      <c r="E39" s="8">
        <v>37353</v>
      </c>
      <c r="F39" s="8">
        <v>56486</v>
      </c>
      <c r="G39" s="8">
        <v>34462</v>
      </c>
      <c r="H39" s="8">
        <v>15179</v>
      </c>
      <c r="I39" s="8">
        <v>494989</v>
      </c>
      <c r="J39" s="8">
        <v>333347</v>
      </c>
      <c r="K39" s="8">
        <v>0</v>
      </c>
      <c r="L39" s="8">
        <v>30290</v>
      </c>
      <c r="M39" s="8">
        <v>41648</v>
      </c>
      <c r="N39" s="8">
        <v>42085</v>
      </c>
      <c r="O39" s="8">
        <v>0</v>
      </c>
      <c r="P39" s="8">
        <v>1160</v>
      </c>
      <c r="Q39" s="7">
        <f t="shared" si="0"/>
        <v>1095925</v>
      </c>
      <c r="R39" s="21">
        <f t="shared" si="1"/>
        <v>0.90070548146709462</v>
      </c>
      <c r="S39" s="11"/>
    </row>
    <row r="40" spans="2:19" ht="32.25" customHeight="1" x14ac:dyDescent="0.3">
      <c r="B40" s="22" t="s">
        <v>43</v>
      </c>
      <c r="C40" s="8">
        <v>0</v>
      </c>
      <c r="D40" s="8">
        <v>24150</v>
      </c>
      <c r="E40" s="8">
        <v>2300</v>
      </c>
      <c r="F40" s="8">
        <v>56828</v>
      </c>
      <c r="G40" s="8">
        <v>5372</v>
      </c>
      <c r="H40" s="8">
        <v>2247</v>
      </c>
      <c r="I40" s="8">
        <v>450185</v>
      </c>
      <c r="J40" s="8">
        <v>295973</v>
      </c>
      <c r="K40" s="8">
        <v>0</v>
      </c>
      <c r="L40" s="8">
        <v>62600</v>
      </c>
      <c r="M40" s="8">
        <v>8333</v>
      </c>
      <c r="N40" s="8">
        <v>44445</v>
      </c>
      <c r="O40" s="8">
        <v>0</v>
      </c>
      <c r="P40" s="8">
        <v>99206</v>
      </c>
      <c r="Q40" s="7">
        <f t="shared" si="0"/>
        <v>1051639</v>
      </c>
      <c r="R40" s="21">
        <f t="shared" si="1"/>
        <v>0.86430824356098623</v>
      </c>
      <c r="S40" s="11"/>
    </row>
    <row r="41" spans="2:19" ht="32.25" customHeight="1" x14ac:dyDescent="0.3">
      <c r="B41" s="22" t="s">
        <v>44</v>
      </c>
      <c r="C41" s="8">
        <v>31556</v>
      </c>
      <c r="D41" s="8">
        <v>27778</v>
      </c>
      <c r="E41" s="8">
        <v>7717</v>
      </c>
      <c r="F41" s="8">
        <v>144446</v>
      </c>
      <c r="G41" s="8">
        <v>7384</v>
      </c>
      <c r="H41" s="8">
        <v>5924</v>
      </c>
      <c r="I41" s="8">
        <v>190111</v>
      </c>
      <c r="J41" s="8">
        <v>180848</v>
      </c>
      <c r="K41" s="8">
        <v>17668</v>
      </c>
      <c r="L41" s="8">
        <v>29279</v>
      </c>
      <c r="M41" s="8">
        <v>46624</v>
      </c>
      <c r="N41" s="8">
        <v>65760</v>
      </c>
      <c r="O41" s="8">
        <v>509472</v>
      </c>
      <c r="P41" s="8">
        <v>31207</v>
      </c>
      <c r="Q41" s="7">
        <f t="shared" si="0"/>
        <v>1295774</v>
      </c>
      <c r="R41" s="21">
        <f t="shared" si="1"/>
        <v>1.0649549417547213</v>
      </c>
      <c r="S41" s="11"/>
    </row>
    <row r="42" spans="2:19" ht="32.25" customHeight="1" x14ac:dyDescent="0.3">
      <c r="B42" s="22" t="s">
        <v>45</v>
      </c>
      <c r="C42" s="8">
        <v>0</v>
      </c>
      <c r="D42" s="8">
        <v>256067</v>
      </c>
      <c r="E42" s="8">
        <v>112038</v>
      </c>
      <c r="F42" s="8">
        <v>646390</v>
      </c>
      <c r="G42" s="8">
        <v>136063</v>
      </c>
      <c r="H42" s="8">
        <v>83033</v>
      </c>
      <c r="I42" s="8">
        <v>1323412</v>
      </c>
      <c r="J42" s="8">
        <v>0</v>
      </c>
      <c r="K42" s="8">
        <v>1231710</v>
      </c>
      <c r="L42" s="8">
        <v>107076</v>
      </c>
      <c r="M42" s="8">
        <v>330485</v>
      </c>
      <c r="N42" s="8">
        <v>280076</v>
      </c>
      <c r="O42" s="8">
        <v>6198099</v>
      </c>
      <c r="P42" s="8">
        <v>277621</v>
      </c>
      <c r="Q42" s="7">
        <f t="shared" si="0"/>
        <v>10982070</v>
      </c>
      <c r="R42" s="21">
        <f t="shared" si="1"/>
        <v>9.0258098381324778</v>
      </c>
      <c r="S42" s="11"/>
    </row>
    <row r="43" spans="2:19" ht="32.25" customHeight="1" x14ac:dyDescent="0.3">
      <c r="B43" s="22" t="s">
        <v>46</v>
      </c>
      <c r="C43" s="8">
        <v>0</v>
      </c>
      <c r="D43" s="8">
        <v>0</v>
      </c>
      <c r="E43" s="8">
        <v>0</v>
      </c>
      <c r="F43" s="8">
        <v>0</v>
      </c>
      <c r="G43" s="8">
        <v>0</v>
      </c>
      <c r="H43" s="8">
        <v>0</v>
      </c>
      <c r="I43" s="8">
        <v>0</v>
      </c>
      <c r="J43" s="8">
        <v>0</v>
      </c>
      <c r="K43" s="8">
        <v>0</v>
      </c>
      <c r="L43" s="8">
        <v>0</v>
      </c>
      <c r="M43" s="8">
        <v>0</v>
      </c>
      <c r="N43" s="8">
        <v>0</v>
      </c>
      <c r="O43" s="8">
        <v>0</v>
      </c>
      <c r="P43" s="8">
        <v>0</v>
      </c>
      <c r="Q43" s="7">
        <f t="shared" si="0"/>
        <v>0</v>
      </c>
      <c r="R43" s="21">
        <f t="shared" si="1"/>
        <v>0</v>
      </c>
      <c r="S43" s="11"/>
    </row>
    <row r="44" spans="2:19" ht="32.25" customHeight="1" x14ac:dyDescent="0.25">
      <c r="B44" s="116" t="s">
        <v>47</v>
      </c>
      <c r="C44" s="115">
        <f>SUM(C7:C43)</f>
        <v>1477224</v>
      </c>
      <c r="D44" s="115">
        <f t="shared" ref="D44:R44" si="2">SUM(D7:D43)</f>
        <v>3716387</v>
      </c>
      <c r="E44" s="115">
        <f t="shared" si="2"/>
        <v>1466597</v>
      </c>
      <c r="F44" s="115">
        <f t="shared" si="2"/>
        <v>10620441</v>
      </c>
      <c r="G44" s="115">
        <f t="shared" si="2"/>
        <v>2610121</v>
      </c>
      <c r="H44" s="115">
        <f t="shared" si="2"/>
        <v>2701936</v>
      </c>
      <c r="I44" s="115">
        <f t="shared" si="2"/>
        <v>19205813</v>
      </c>
      <c r="J44" s="115">
        <f t="shared" si="2"/>
        <v>17611552</v>
      </c>
      <c r="K44" s="115">
        <f t="shared" si="2"/>
        <v>6877140</v>
      </c>
      <c r="L44" s="115">
        <f t="shared" si="2"/>
        <v>3983220</v>
      </c>
      <c r="M44" s="115">
        <f t="shared" si="2"/>
        <v>3756824</v>
      </c>
      <c r="N44" s="115">
        <f t="shared" si="2"/>
        <v>5665788</v>
      </c>
      <c r="O44" s="115">
        <f t="shared" si="2"/>
        <v>38187081</v>
      </c>
      <c r="P44" s="115">
        <f t="shared" si="2"/>
        <v>3793944</v>
      </c>
      <c r="Q44" s="115">
        <f t="shared" si="2"/>
        <v>121674068</v>
      </c>
      <c r="R44" s="115">
        <f t="shared" si="2"/>
        <v>100</v>
      </c>
      <c r="S44" s="11"/>
    </row>
    <row r="45" spans="2:19" ht="32.25" customHeight="1" x14ac:dyDescent="0.25">
      <c r="B45" s="280" t="s">
        <v>48</v>
      </c>
      <c r="C45" s="281"/>
      <c r="D45" s="281"/>
      <c r="E45" s="281"/>
      <c r="F45" s="281"/>
      <c r="G45" s="281"/>
      <c r="H45" s="281"/>
      <c r="I45" s="281"/>
      <c r="J45" s="281"/>
      <c r="K45" s="281"/>
      <c r="L45" s="281"/>
      <c r="M45" s="281"/>
      <c r="N45" s="281"/>
      <c r="O45" s="281"/>
      <c r="P45" s="281"/>
      <c r="Q45" s="281"/>
      <c r="R45" s="282"/>
      <c r="S45" s="11"/>
    </row>
    <row r="46" spans="2:19" ht="32.25" customHeight="1" x14ac:dyDescent="0.3">
      <c r="B46" s="22" t="s">
        <v>49</v>
      </c>
      <c r="C46" s="8">
        <v>28453</v>
      </c>
      <c r="D46" s="8">
        <v>67996</v>
      </c>
      <c r="E46" s="8">
        <v>0</v>
      </c>
      <c r="F46" s="8">
        <v>727928</v>
      </c>
      <c r="G46" s="8">
        <v>24932</v>
      </c>
      <c r="H46" s="8">
        <v>43041</v>
      </c>
      <c r="I46" s="8">
        <v>0</v>
      </c>
      <c r="J46" s="8">
        <v>95864</v>
      </c>
      <c r="K46" s="8">
        <v>0</v>
      </c>
      <c r="L46" s="8">
        <v>9342</v>
      </c>
      <c r="M46" s="8">
        <v>-23</v>
      </c>
      <c r="N46" s="8">
        <v>502</v>
      </c>
      <c r="O46" s="8">
        <v>428597</v>
      </c>
      <c r="P46" s="8">
        <v>99887</v>
      </c>
      <c r="Q46" s="8">
        <v>1526519</v>
      </c>
      <c r="R46" s="23">
        <f>Q46/$Q$49*100</f>
        <v>9.9988432533636686</v>
      </c>
      <c r="S46" s="11"/>
    </row>
    <row r="47" spans="2:19" ht="32.25" customHeight="1" x14ac:dyDescent="0.3">
      <c r="B47" s="22" t="s">
        <v>82</v>
      </c>
      <c r="C47" s="8">
        <v>306</v>
      </c>
      <c r="D47" s="8">
        <v>231718</v>
      </c>
      <c r="E47" s="8">
        <v>0</v>
      </c>
      <c r="F47" s="8">
        <v>1205481</v>
      </c>
      <c r="G47" s="8">
        <v>11713</v>
      </c>
      <c r="H47" s="8">
        <v>164954</v>
      </c>
      <c r="I47" s="8">
        <v>0</v>
      </c>
      <c r="J47" s="8">
        <v>296850</v>
      </c>
      <c r="K47" s="8">
        <v>0</v>
      </c>
      <c r="L47" s="8">
        <v>9093</v>
      </c>
      <c r="M47" s="8">
        <v>-20</v>
      </c>
      <c r="N47" s="8">
        <v>-13</v>
      </c>
      <c r="O47" s="8">
        <v>262158</v>
      </c>
      <c r="P47" s="8">
        <v>334200</v>
      </c>
      <c r="Q47" s="8">
        <v>2516439</v>
      </c>
      <c r="R47" s="23">
        <f t="shared" ref="R47:R48" si="3">Q47/$Q$49*100</f>
        <v>16.482912507247679</v>
      </c>
      <c r="S47" s="11"/>
    </row>
    <row r="48" spans="2:19" ht="32.25" customHeight="1" x14ac:dyDescent="0.3">
      <c r="B48" s="22" t="s">
        <v>50</v>
      </c>
      <c r="C48" s="8">
        <v>23119</v>
      </c>
      <c r="D48" s="8">
        <v>683690</v>
      </c>
      <c r="E48" s="8">
        <v>2897</v>
      </c>
      <c r="F48" s="8">
        <v>3286458</v>
      </c>
      <c r="G48" s="8">
        <v>131071</v>
      </c>
      <c r="H48" s="8">
        <v>513664</v>
      </c>
      <c r="I48" s="8">
        <v>8275</v>
      </c>
      <c r="J48" s="8">
        <v>593731</v>
      </c>
      <c r="K48" s="8">
        <v>0</v>
      </c>
      <c r="L48" s="8">
        <v>448572</v>
      </c>
      <c r="M48" s="8">
        <v>472746</v>
      </c>
      <c r="N48" s="8">
        <v>12724</v>
      </c>
      <c r="O48" s="8">
        <v>3860073</v>
      </c>
      <c r="P48" s="8">
        <v>1186979</v>
      </c>
      <c r="Q48" s="8">
        <v>11223998</v>
      </c>
      <c r="R48" s="23">
        <f t="shared" si="3"/>
        <v>73.51824423938865</v>
      </c>
      <c r="S48" s="11"/>
    </row>
    <row r="49" spans="1:19" ht="32.25" customHeight="1" x14ac:dyDescent="0.25">
      <c r="B49" s="116" t="s">
        <v>201</v>
      </c>
      <c r="C49" s="115">
        <f>SUM(C46:C48)</f>
        <v>51878</v>
      </c>
      <c r="D49" s="115">
        <f t="shared" ref="D49:R49" si="4">SUM(D46:D48)</f>
        <v>983404</v>
      </c>
      <c r="E49" s="115">
        <f t="shared" si="4"/>
        <v>2897</v>
      </c>
      <c r="F49" s="115">
        <f t="shared" si="4"/>
        <v>5219867</v>
      </c>
      <c r="G49" s="115">
        <f t="shared" si="4"/>
        <v>167716</v>
      </c>
      <c r="H49" s="115">
        <f t="shared" si="4"/>
        <v>721659</v>
      </c>
      <c r="I49" s="115">
        <f t="shared" si="4"/>
        <v>8275</v>
      </c>
      <c r="J49" s="115">
        <f t="shared" si="4"/>
        <v>986445</v>
      </c>
      <c r="K49" s="115">
        <f t="shared" si="4"/>
        <v>0</v>
      </c>
      <c r="L49" s="115">
        <f t="shared" si="4"/>
        <v>467007</v>
      </c>
      <c r="M49" s="115">
        <f t="shared" si="4"/>
        <v>472703</v>
      </c>
      <c r="N49" s="115">
        <f t="shared" si="4"/>
        <v>13213</v>
      </c>
      <c r="O49" s="115">
        <f t="shared" si="4"/>
        <v>4550828</v>
      </c>
      <c r="P49" s="115">
        <f t="shared" si="4"/>
        <v>1621066</v>
      </c>
      <c r="Q49" s="115">
        <f t="shared" si="4"/>
        <v>15266956</v>
      </c>
      <c r="R49" s="195">
        <f t="shared" si="4"/>
        <v>100</v>
      </c>
      <c r="S49" s="11"/>
    </row>
    <row r="50" spans="1:19" s="1" customFormat="1" ht="19.5" customHeight="1" x14ac:dyDescent="0.3">
      <c r="A50"/>
      <c r="B50" s="284" t="s">
        <v>52</v>
      </c>
      <c r="C50" s="284"/>
      <c r="D50" s="284"/>
      <c r="E50" s="284"/>
      <c r="F50" s="284"/>
      <c r="G50" s="284"/>
      <c r="H50" s="284"/>
      <c r="I50" s="284"/>
      <c r="J50" s="284"/>
      <c r="K50" s="284"/>
      <c r="L50" s="284"/>
      <c r="M50" s="284"/>
      <c r="N50" s="284"/>
      <c r="O50" s="284"/>
      <c r="P50" s="284"/>
      <c r="Q50" s="284"/>
      <c r="R50" s="284"/>
      <c r="S50" s="13"/>
    </row>
  </sheetData>
  <sheetProtection password="E931" sheet="1" objects="1" scenarios="1"/>
  <sortState ref="B7:R42">
    <sortCondition ref="B7:B42"/>
  </sortState>
  <mergeCells count="21">
    <mergeCell ref="B3:R3"/>
    <mergeCell ref="B6:R6"/>
    <mergeCell ref="Q4:Q5"/>
    <mergeCell ref="R4:R5"/>
    <mergeCell ref="B50:R50"/>
    <mergeCell ref="B45:R45"/>
    <mergeCell ref="H4:H5"/>
    <mergeCell ref="I4:I5"/>
    <mergeCell ref="J4:J5"/>
    <mergeCell ref="K4:K5"/>
    <mergeCell ref="L4:L5"/>
    <mergeCell ref="M4:M5"/>
    <mergeCell ref="B4:B5"/>
    <mergeCell ref="C4:C5"/>
    <mergeCell ref="D4:D5"/>
    <mergeCell ref="E4:E5"/>
    <mergeCell ref="F4:F5"/>
    <mergeCell ref="G4:G5"/>
    <mergeCell ref="N4:N5"/>
    <mergeCell ref="O4:O5"/>
    <mergeCell ref="P4:P5"/>
  </mergeCells>
  <pageMargins left="0.7" right="0.7" top="0.75" bottom="0.75" header="0.3" footer="0.3"/>
  <pageSetup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pageSetUpPr fitToPage="1"/>
  </sheetPr>
  <dimension ref="B2:S50"/>
  <sheetViews>
    <sheetView showGridLines="0" topLeftCell="F1" zoomScale="80" zoomScaleNormal="80" workbookViewId="0">
      <selection activeCell="Q7" sqref="Q7"/>
    </sheetView>
  </sheetViews>
  <sheetFormatPr defaultRowHeight="18" customHeight="1" x14ac:dyDescent="0.25"/>
  <cols>
    <col min="1" max="1" width="12.5703125" style="1" customWidth="1"/>
    <col min="2" max="2" width="43.28515625" style="117" customWidth="1"/>
    <col min="3" max="17" width="17.140625" style="1" customWidth="1"/>
    <col min="18" max="18" width="2" style="1" customWidth="1"/>
    <col min="19" max="16384" width="9.140625" style="1"/>
  </cols>
  <sheetData>
    <row r="2" spans="2:19" ht="18" customHeight="1" x14ac:dyDescent="0.25">
      <c r="B2" s="29"/>
      <c r="C2" s="13"/>
      <c r="D2" s="13"/>
      <c r="E2" s="13"/>
      <c r="F2" s="13"/>
      <c r="G2" s="13"/>
      <c r="H2" s="13"/>
      <c r="I2" s="13"/>
      <c r="J2" s="13"/>
      <c r="K2" s="13"/>
      <c r="L2" s="13"/>
      <c r="M2" s="13"/>
      <c r="N2" s="13"/>
      <c r="O2" s="13"/>
      <c r="P2" s="13"/>
      <c r="Q2" s="13"/>
      <c r="R2" s="13"/>
    </row>
    <row r="3" spans="2:19" ht="21.75" customHeight="1" x14ac:dyDescent="0.25">
      <c r="B3" s="287" t="s">
        <v>251</v>
      </c>
      <c r="C3" s="288"/>
      <c r="D3" s="288"/>
      <c r="E3" s="288"/>
      <c r="F3" s="288"/>
      <c r="G3" s="288"/>
      <c r="H3" s="288"/>
      <c r="I3" s="288"/>
      <c r="J3" s="288"/>
      <c r="K3" s="288"/>
      <c r="L3" s="288"/>
      <c r="M3" s="288"/>
      <c r="N3" s="288"/>
      <c r="O3" s="288"/>
      <c r="P3" s="288"/>
      <c r="Q3" s="289"/>
      <c r="R3" s="13"/>
    </row>
    <row r="4" spans="2:19" ht="18" customHeight="1" x14ac:dyDescent="0.25">
      <c r="B4" s="285" t="s">
        <v>0</v>
      </c>
      <c r="C4" s="286" t="s">
        <v>91</v>
      </c>
      <c r="D4" s="286" t="s">
        <v>92</v>
      </c>
      <c r="E4" s="286" t="s">
        <v>93</v>
      </c>
      <c r="F4" s="286" t="s">
        <v>94</v>
      </c>
      <c r="G4" s="286" t="s">
        <v>95</v>
      </c>
      <c r="H4" s="286" t="s">
        <v>96</v>
      </c>
      <c r="I4" s="286" t="s">
        <v>97</v>
      </c>
      <c r="J4" s="286" t="s">
        <v>98</v>
      </c>
      <c r="K4" s="276" t="s">
        <v>99</v>
      </c>
      <c r="L4" s="276" t="s">
        <v>100</v>
      </c>
      <c r="M4" s="276" t="s">
        <v>101</v>
      </c>
      <c r="N4" s="276" t="s">
        <v>102</v>
      </c>
      <c r="O4" s="276" t="s">
        <v>103</v>
      </c>
      <c r="P4" s="286" t="s">
        <v>104</v>
      </c>
      <c r="Q4" s="276" t="s">
        <v>105</v>
      </c>
      <c r="R4" s="13"/>
    </row>
    <row r="5" spans="2:19" ht="18" customHeight="1" x14ac:dyDescent="0.25">
      <c r="B5" s="285"/>
      <c r="C5" s="286"/>
      <c r="D5" s="286"/>
      <c r="E5" s="286"/>
      <c r="F5" s="286"/>
      <c r="G5" s="286"/>
      <c r="H5" s="286"/>
      <c r="I5" s="286"/>
      <c r="J5" s="286"/>
      <c r="K5" s="276"/>
      <c r="L5" s="276"/>
      <c r="M5" s="276"/>
      <c r="N5" s="276"/>
      <c r="O5" s="276"/>
      <c r="P5" s="286"/>
      <c r="Q5" s="276"/>
      <c r="R5" s="13"/>
    </row>
    <row r="6" spans="2:19" ht="25.5" customHeight="1" x14ac:dyDescent="0.25">
      <c r="B6" s="280" t="s">
        <v>16</v>
      </c>
      <c r="C6" s="281"/>
      <c r="D6" s="281"/>
      <c r="E6" s="281"/>
      <c r="F6" s="281"/>
      <c r="G6" s="281"/>
      <c r="H6" s="281"/>
      <c r="I6" s="281"/>
      <c r="J6" s="281"/>
      <c r="K6" s="281"/>
      <c r="L6" s="281"/>
      <c r="M6" s="281"/>
      <c r="N6" s="281"/>
      <c r="O6" s="281"/>
      <c r="P6" s="281"/>
      <c r="Q6" s="282"/>
      <c r="R6" s="13"/>
    </row>
    <row r="7" spans="2:19" ht="25.5" customHeight="1" x14ac:dyDescent="0.3">
      <c r="B7" s="118" t="s">
        <v>33</v>
      </c>
      <c r="C7" s="119">
        <f>IFERROR('APPENDIX 13'!C25/'APPENDIX 13'!C$44*100,"")</f>
        <v>6.7222709622914341</v>
      </c>
      <c r="D7" s="119">
        <f>IFERROR('APPENDIX 13'!D25/'APPENDIX 13'!D$44*100,"")</f>
        <v>10.285608038129505</v>
      </c>
      <c r="E7" s="119">
        <f>IFERROR('APPENDIX 13'!E25/'APPENDIX 13'!E$44*100,"")</f>
        <v>4.3639800163235032</v>
      </c>
      <c r="F7" s="119">
        <f>IFERROR('APPENDIX 13'!F25/'APPENDIX 13'!F$44*100,"")</f>
        <v>8.2331797709718462</v>
      </c>
      <c r="G7" s="119">
        <f>IFERROR('APPENDIX 13'!G25/'APPENDIX 13'!G$44*100,"")</f>
        <v>10.469552944097229</v>
      </c>
      <c r="H7" s="119">
        <f>IFERROR('APPENDIX 13'!H25/'APPENDIX 13'!H$44*100,"")</f>
        <v>4.4427773270721431</v>
      </c>
      <c r="I7" s="119">
        <f>IFERROR('APPENDIX 13'!I25/'APPENDIX 13'!I$44*100,"")</f>
        <v>6.9943094832798796</v>
      </c>
      <c r="J7" s="119">
        <f>IFERROR('APPENDIX 13'!J25/'APPENDIX 13'!J$44*100,"")</f>
        <v>4.26215134248248</v>
      </c>
      <c r="K7" s="119">
        <f>IFERROR('APPENDIX 13'!K25/'APPENDIX 13'!K$44*100,"")</f>
        <v>0</v>
      </c>
      <c r="L7" s="119">
        <f>IFERROR('APPENDIX 13'!L25/'APPENDIX 13'!L$44*100,"")</f>
        <v>14.578782994662609</v>
      </c>
      <c r="M7" s="119">
        <f>IFERROR('APPENDIX 13'!M25/'APPENDIX 13'!M$44*100,"")</f>
        <v>4.5245931137577911</v>
      </c>
      <c r="N7" s="119">
        <f>IFERROR('APPENDIX 13'!N25/'APPENDIX 13'!N$44*100,"")</f>
        <v>1.988178872912294</v>
      </c>
      <c r="O7" s="119">
        <f>IFERROR('APPENDIX 13'!O25/'APPENDIX 13'!O$44*100,"")</f>
        <v>24.120900992668176</v>
      </c>
      <c r="P7" s="119">
        <f>IFERROR('APPENDIX 13'!P25/'APPENDIX 13'!P$44*100,"")</f>
        <v>2.8383392058501657</v>
      </c>
      <c r="Q7" s="120">
        <f>IFERROR('APPENDIX 13'!Q25/'APPENDIX 13'!Q$44*100,"")</f>
        <v>11.579539692878518</v>
      </c>
      <c r="R7" s="13"/>
      <c r="S7" s="208"/>
    </row>
    <row r="8" spans="2:19" ht="25.5" customHeight="1" x14ac:dyDescent="0.3">
      <c r="B8" s="89" t="s">
        <v>45</v>
      </c>
      <c r="C8" s="119">
        <f>IFERROR('APPENDIX 13'!C42/'APPENDIX 13'!C$44*100,"")</f>
        <v>0</v>
      </c>
      <c r="D8" s="119">
        <f>IFERROR('APPENDIX 13'!D42/'APPENDIX 13'!D$44*100,"")</f>
        <v>6.8902135326595424</v>
      </c>
      <c r="E8" s="119">
        <f>IFERROR('APPENDIX 13'!E42/'APPENDIX 13'!E$44*100,"")</f>
        <v>7.6393174130316641</v>
      </c>
      <c r="F8" s="119">
        <f>IFERROR('APPENDIX 13'!F42/'APPENDIX 13'!F$44*100,"")</f>
        <v>6.0862821044813487</v>
      </c>
      <c r="G8" s="119">
        <f>IFERROR('APPENDIX 13'!G42/'APPENDIX 13'!G$44*100,"")</f>
        <v>5.2129000916049488</v>
      </c>
      <c r="H8" s="119">
        <f>IFERROR('APPENDIX 13'!H42/'APPENDIX 13'!H$44*100,"")</f>
        <v>3.0730927749584001</v>
      </c>
      <c r="I8" s="119">
        <f>IFERROR('APPENDIX 13'!I42/'APPENDIX 13'!I$44*100,"")</f>
        <v>6.8906846067906633</v>
      </c>
      <c r="J8" s="119">
        <f>IFERROR('APPENDIX 13'!J42/'APPENDIX 13'!J$44*100,"")</f>
        <v>0</v>
      </c>
      <c r="K8" s="119">
        <f>IFERROR('APPENDIX 13'!K42/'APPENDIX 13'!K$44*100,"")</f>
        <v>17.910206859246721</v>
      </c>
      <c r="L8" s="119">
        <f>IFERROR('APPENDIX 13'!L42/'APPENDIX 13'!L$44*100,"")</f>
        <v>2.6881769021043276</v>
      </c>
      <c r="M8" s="119">
        <f>IFERROR('APPENDIX 13'!M42/'APPENDIX 13'!M$44*100,"")</f>
        <v>8.7969252751792482</v>
      </c>
      <c r="N8" s="119">
        <f>IFERROR('APPENDIX 13'!N42/'APPENDIX 13'!N$44*100,"")</f>
        <v>4.9432841468830109</v>
      </c>
      <c r="O8" s="119">
        <f>IFERROR('APPENDIX 13'!O42/'APPENDIX 13'!O$44*100,"")</f>
        <v>16.230879233738762</v>
      </c>
      <c r="P8" s="119">
        <f>IFERROR('APPENDIX 13'!P42/'APPENDIX 13'!P$44*100,"")</f>
        <v>7.3174775378866945</v>
      </c>
      <c r="Q8" s="120">
        <f>IFERROR('APPENDIX 13'!Q42/'APPENDIX 13'!Q$44*100,"")</f>
        <v>9.0258098381324778</v>
      </c>
      <c r="R8" s="13"/>
      <c r="S8" s="208"/>
    </row>
    <row r="9" spans="2:19" ht="25.5" customHeight="1" x14ac:dyDescent="0.3">
      <c r="B9" s="89" t="s">
        <v>20</v>
      </c>
      <c r="C9" s="119">
        <f>IFERROR('APPENDIX 13'!C11/'APPENDIX 13'!C$44*100,"")</f>
        <v>5.5795194229175804</v>
      </c>
      <c r="D9" s="119">
        <f>IFERROR('APPENDIX 13'!D11/'APPENDIX 13'!D$44*100,"")</f>
        <v>5.9610315072138613</v>
      </c>
      <c r="E9" s="119">
        <f>IFERROR('APPENDIX 13'!E11/'APPENDIX 13'!E$44*100,"")</f>
        <v>5.1105382051101973</v>
      </c>
      <c r="F9" s="119">
        <f>IFERROR('APPENDIX 13'!F11/'APPENDIX 13'!F$44*100,"")</f>
        <v>6.159979609132991</v>
      </c>
      <c r="G9" s="119">
        <f>IFERROR('APPENDIX 13'!G11/'APPENDIX 13'!G$44*100,"")</f>
        <v>4.6369497812553524</v>
      </c>
      <c r="H9" s="119">
        <f>IFERROR('APPENDIX 13'!H11/'APPENDIX 13'!H$44*100,"")</f>
        <v>7.6499221299098128</v>
      </c>
      <c r="I9" s="119">
        <f>IFERROR('APPENDIX 13'!I11/'APPENDIX 13'!I$44*100,"")</f>
        <v>7.8314362427667081</v>
      </c>
      <c r="J9" s="119">
        <f>IFERROR('APPENDIX 13'!J11/'APPENDIX 13'!J$44*100,"")</f>
        <v>10.502277141730609</v>
      </c>
      <c r="K9" s="119">
        <f>IFERROR('APPENDIX 13'!K11/'APPENDIX 13'!K$44*100,"")</f>
        <v>0</v>
      </c>
      <c r="L9" s="119">
        <f>IFERROR('APPENDIX 13'!L11/'APPENDIX 13'!L$44*100,"")</f>
        <v>2.6101495774775181</v>
      </c>
      <c r="M9" s="119">
        <f>IFERROR('APPENDIX 13'!M11/'APPENDIX 13'!M$44*100,"")</f>
        <v>4.0750644693496421</v>
      </c>
      <c r="N9" s="119">
        <f>IFERROR('APPENDIX 13'!N11/'APPENDIX 13'!N$44*100,"")</f>
        <v>10.919363731929257</v>
      </c>
      <c r="O9" s="119">
        <f>IFERROR('APPENDIX 13'!O11/'APPENDIX 13'!O$44*100,"")</f>
        <v>7.78549426178974</v>
      </c>
      <c r="P9" s="119">
        <f>IFERROR('APPENDIX 13'!P11/'APPENDIX 13'!P$44*100,"")</f>
        <v>11.403357561418934</v>
      </c>
      <c r="Q9" s="120">
        <f>IFERROR('APPENDIX 13'!Q11/'APPENDIX 13'!Q$44*100,"")</f>
        <v>7.3935022867814366</v>
      </c>
      <c r="R9" s="13"/>
      <c r="S9" s="208"/>
    </row>
    <row r="10" spans="2:19" ht="25.5" customHeight="1" x14ac:dyDescent="0.3">
      <c r="B10" s="89" t="s">
        <v>22</v>
      </c>
      <c r="C10" s="119">
        <f>IFERROR('APPENDIX 13'!C14/'APPENDIX 13'!C$44*100,"")</f>
        <v>0</v>
      </c>
      <c r="D10" s="119">
        <f>IFERROR('APPENDIX 13'!D14/'APPENDIX 13'!D$44*100,"")</f>
        <v>5.0671256787842598</v>
      </c>
      <c r="E10" s="119">
        <f>IFERROR('APPENDIX 13'!E14/'APPENDIX 13'!E$44*100,"")</f>
        <v>6.2760935689899817</v>
      </c>
      <c r="F10" s="119">
        <f>IFERROR('APPENDIX 13'!F14/'APPENDIX 13'!F$44*100,"")</f>
        <v>5.514450859432297</v>
      </c>
      <c r="G10" s="119">
        <f>IFERROR('APPENDIX 13'!G14/'APPENDIX 13'!G$44*100,"")</f>
        <v>9.1768542531169999</v>
      </c>
      <c r="H10" s="119">
        <f>IFERROR('APPENDIX 13'!H14/'APPENDIX 13'!H$44*100,"")</f>
        <v>4.7490762179415054</v>
      </c>
      <c r="I10" s="119">
        <f>IFERROR('APPENDIX 13'!I14/'APPENDIX 13'!I$44*100,"")</f>
        <v>10.7165054663398</v>
      </c>
      <c r="J10" s="119">
        <f>IFERROR('APPENDIX 13'!J14/'APPENDIX 13'!J$44*100,"")</f>
        <v>14.123406046213304</v>
      </c>
      <c r="K10" s="119">
        <f>IFERROR('APPENDIX 13'!K14/'APPENDIX 13'!K$44*100,"")</f>
        <v>0</v>
      </c>
      <c r="L10" s="119">
        <f>IFERROR('APPENDIX 13'!L14/'APPENDIX 13'!L$44*100,"")</f>
        <v>5.8982180246132527</v>
      </c>
      <c r="M10" s="119">
        <f>IFERROR('APPENDIX 13'!M14/'APPENDIX 13'!M$44*100,"")</f>
        <v>11.134511491621646</v>
      </c>
      <c r="N10" s="119">
        <f>IFERROR('APPENDIX 13'!N14/'APPENDIX 13'!N$44*100,"")</f>
        <v>4.8892581226124241</v>
      </c>
      <c r="O10" s="119">
        <f>IFERROR('APPENDIX 13'!O14/'APPENDIX 13'!O$44*100,"")</f>
        <v>3.6125044488213174</v>
      </c>
      <c r="P10" s="119">
        <f>IFERROR('APPENDIX 13'!P14/'APPENDIX 13'!P$44*100,"")</f>
        <v>8.3903452449482643</v>
      </c>
      <c r="Q10" s="120">
        <f>IFERROR('APPENDIX 13'!Q14/'APPENDIX 13'!Q$44*100,"")</f>
        <v>6.9098519825933655</v>
      </c>
      <c r="R10" s="13"/>
      <c r="S10" s="208"/>
    </row>
    <row r="11" spans="2:19" ht="25.5" customHeight="1" x14ac:dyDescent="0.3">
      <c r="B11" s="89" t="s">
        <v>194</v>
      </c>
      <c r="C11" s="119">
        <f>IFERROR('APPENDIX 13'!C12/'APPENDIX 13'!C$44*100,"")</f>
        <v>0</v>
      </c>
      <c r="D11" s="119">
        <f>IFERROR('APPENDIX 13'!D12/'APPENDIX 13'!D$44*100,"")</f>
        <v>5.6764809477592086</v>
      </c>
      <c r="E11" s="119">
        <f>IFERROR('APPENDIX 13'!E12/'APPENDIX 13'!E$44*100,"")</f>
        <v>6.8826678358131099</v>
      </c>
      <c r="F11" s="119">
        <f>IFERROR('APPENDIX 13'!F12/'APPENDIX 13'!F$44*100,"")</f>
        <v>3.5767347137468208</v>
      </c>
      <c r="G11" s="119">
        <f>IFERROR('APPENDIX 13'!G12/'APPENDIX 13'!G$44*100,"")</f>
        <v>3.8113941844075425</v>
      </c>
      <c r="H11" s="119">
        <f>IFERROR('APPENDIX 13'!H12/'APPENDIX 13'!H$44*100,"")</f>
        <v>12.800303190008941</v>
      </c>
      <c r="I11" s="119">
        <f>IFERROR('APPENDIX 13'!I12/'APPENDIX 13'!I$44*100,"")</f>
        <v>6.1488467059426224</v>
      </c>
      <c r="J11" s="119">
        <f>IFERROR('APPENDIX 13'!J12/'APPENDIX 13'!J$44*100,"")</f>
        <v>7.2247011506992687</v>
      </c>
      <c r="K11" s="119">
        <f>IFERROR('APPENDIX 13'!K12/'APPENDIX 13'!K$44*100,"")</f>
        <v>0</v>
      </c>
      <c r="L11" s="119">
        <f>IFERROR('APPENDIX 13'!L12/'APPENDIX 13'!L$44*100,"")</f>
        <v>14.381555625850442</v>
      </c>
      <c r="M11" s="119">
        <f>IFERROR('APPENDIX 13'!M12/'APPENDIX 13'!M$44*100,"")</f>
        <v>4.9469179285481566</v>
      </c>
      <c r="N11" s="119">
        <f>IFERROR('APPENDIX 13'!N12/'APPENDIX 13'!N$44*100,"")</f>
        <v>3.6924078345324602</v>
      </c>
      <c r="O11" s="119">
        <f>IFERROR('APPENDIX 13'!O12/'APPENDIX 13'!O$44*100,"")</f>
        <v>4.7817847088129097</v>
      </c>
      <c r="P11" s="119">
        <f>IFERROR('APPENDIX 13'!P12/'APPENDIX 13'!P$44*100,"")</f>
        <v>16.154139333632759</v>
      </c>
      <c r="Q11" s="120">
        <f>IFERROR('APPENDIX 13'!Q12/'APPENDIX 13'!Q$44*100,"")</f>
        <v>5.7507939982741432</v>
      </c>
      <c r="R11" s="13"/>
      <c r="S11" s="208"/>
    </row>
    <row r="12" spans="2:19" ht="25.5" customHeight="1" x14ac:dyDescent="0.3">
      <c r="B12" s="89" t="s">
        <v>30</v>
      </c>
      <c r="C12" s="119">
        <f>IFERROR('APPENDIX 13'!C22/'APPENDIX 13'!C$44*100,"")</f>
        <v>71.465532647723023</v>
      </c>
      <c r="D12" s="119">
        <f>IFERROR('APPENDIX 13'!D22/'APPENDIX 13'!D$44*100,"")</f>
        <v>3.7419676691367179</v>
      </c>
      <c r="E12" s="119">
        <f>IFERROR('APPENDIX 13'!E22/'APPENDIX 13'!E$44*100,"")</f>
        <v>9.4888370833978239</v>
      </c>
      <c r="F12" s="119">
        <f>IFERROR('APPENDIX 13'!F22/'APPENDIX 13'!F$44*100,"")</f>
        <v>9.0719302522371716</v>
      </c>
      <c r="G12" s="119">
        <f>IFERROR('APPENDIX 13'!G22/'APPENDIX 13'!G$44*100,"")</f>
        <v>6.0303717720366219</v>
      </c>
      <c r="H12" s="119">
        <f>IFERROR('APPENDIX 13'!H22/'APPENDIX 13'!H$44*100,"")</f>
        <v>8.1253960123407811</v>
      </c>
      <c r="I12" s="119">
        <f>IFERROR('APPENDIX 13'!I22/'APPENDIX 13'!I$44*100,"")</f>
        <v>7.9041486033421231</v>
      </c>
      <c r="J12" s="119">
        <f>IFERROR('APPENDIX 13'!J22/'APPENDIX 13'!J$44*100,"")</f>
        <v>4.2591419540992188</v>
      </c>
      <c r="K12" s="119">
        <f>IFERROR('APPENDIX 13'!K22/'APPENDIX 13'!K$44*100,"")</f>
        <v>0</v>
      </c>
      <c r="L12" s="119">
        <f>IFERROR('APPENDIX 13'!L22/'APPENDIX 13'!L$44*100,"")</f>
        <v>6.2695758707779135</v>
      </c>
      <c r="M12" s="119">
        <f>IFERROR('APPENDIX 13'!M22/'APPENDIX 13'!M$44*100,"")</f>
        <v>6.5416958579906854</v>
      </c>
      <c r="N12" s="119">
        <f>IFERROR('APPENDIX 13'!N22/'APPENDIX 13'!N$44*100,"")</f>
        <v>7.5138003751640552</v>
      </c>
      <c r="O12" s="119">
        <f>IFERROR('APPENDIX 13'!O22/'APPENDIX 13'!O$44*100,"")</f>
        <v>1.0234272685047594</v>
      </c>
      <c r="P12" s="119">
        <f>IFERROR('APPENDIX 13'!P22/'APPENDIX 13'!P$44*100,"")</f>
        <v>1.3192076635817502</v>
      </c>
      <c r="Q12" s="120">
        <f>IFERROR('APPENDIX 13'!Q22/'APPENDIX 13'!Q$44*100,"")</f>
        <v>5.1815379428260755</v>
      </c>
      <c r="R12" s="13"/>
      <c r="S12" s="208"/>
    </row>
    <row r="13" spans="2:19" ht="25.5" customHeight="1" x14ac:dyDescent="0.3">
      <c r="B13" s="89" t="s">
        <v>17</v>
      </c>
      <c r="C13" s="119">
        <f>IFERROR('APPENDIX 13'!C7/'APPENDIX 13'!C$44*100,"")</f>
        <v>0</v>
      </c>
      <c r="D13" s="119">
        <f>IFERROR('APPENDIX 13'!D7/'APPENDIX 13'!D$44*100,"")</f>
        <v>0</v>
      </c>
      <c r="E13" s="119">
        <f>IFERROR('APPENDIX 13'!E7/'APPENDIX 13'!E$44*100,"")</f>
        <v>0.38701838337321021</v>
      </c>
      <c r="F13" s="119">
        <f>IFERROR('APPENDIX 13'!F7/'APPENDIX 13'!F$44*100,"")</f>
        <v>0</v>
      </c>
      <c r="G13" s="119">
        <f>IFERROR('APPENDIX 13'!G7/'APPENDIX 13'!G$44*100,"")</f>
        <v>3.7852651275553893E-2</v>
      </c>
      <c r="H13" s="119">
        <f>IFERROR('APPENDIX 13'!H7/'APPENDIX 13'!H$44*100,"")</f>
        <v>8.1423098104470271E-4</v>
      </c>
      <c r="I13" s="119">
        <f>IFERROR('APPENDIX 13'!I7/'APPENDIX 13'!I$44*100,"")</f>
        <v>0</v>
      </c>
      <c r="J13" s="119">
        <f>IFERROR('APPENDIX 13'!J7/'APPENDIX 13'!J$44*100,"")</f>
        <v>0</v>
      </c>
      <c r="K13" s="119">
        <f>IFERROR('APPENDIX 13'!K7/'APPENDIX 13'!K$44*100,"")</f>
        <v>0</v>
      </c>
      <c r="L13" s="119">
        <f>IFERROR('APPENDIX 13'!L7/'APPENDIX 13'!L$44*100,"")</f>
        <v>0.48814777993683506</v>
      </c>
      <c r="M13" s="119">
        <f>IFERROR('APPENDIX 13'!M7/'APPENDIX 13'!M$44*100,"")</f>
        <v>2.0203235498921428E-2</v>
      </c>
      <c r="N13" s="119">
        <f>IFERROR('APPENDIX 13'!N7/'APPENDIX 13'!N$44*100,"")</f>
        <v>0.37885286212615088</v>
      </c>
      <c r="O13" s="119">
        <f>IFERROR('APPENDIX 13'!O7/'APPENDIX 13'!O$44*100,"")</f>
        <v>16.216005093450324</v>
      </c>
      <c r="P13" s="119">
        <f>IFERROR('APPENDIX 13'!P7/'APPENDIX 13'!P$44*100,"")</f>
        <v>0.10761887892915657</v>
      </c>
      <c r="Q13" s="120">
        <f>IFERROR('APPENDIX 13'!Q7/'APPENDIX 13'!Q$44*100,"")</f>
        <v>5.1324461347014383</v>
      </c>
      <c r="R13" s="13"/>
      <c r="S13" s="208"/>
    </row>
    <row r="14" spans="2:19" ht="25.5" customHeight="1" x14ac:dyDescent="0.3">
      <c r="B14" s="89" t="s">
        <v>29</v>
      </c>
      <c r="C14" s="119">
        <f>IFERROR('APPENDIX 13'!C21/'APPENDIX 13'!C$44*100,"")</f>
        <v>1.0348464417041694</v>
      </c>
      <c r="D14" s="119">
        <f>IFERROR('APPENDIX 13'!D21/'APPENDIX 13'!D$44*100,"")</f>
        <v>3.6779000679961484</v>
      </c>
      <c r="E14" s="119">
        <f>IFERROR('APPENDIX 13'!E21/'APPENDIX 13'!E$44*100,"")</f>
        <v>11.143688416108857</v>
      </c>
      <c r="F14" s="119">
        <f>IFERROR('APPENDIX 13'!F21/'APPENDIX 13'!F$44*100,"")</f>
        <v>5.1193542716352365</v>
      </c>
      <c r="G14" s="119">
        <f>IFERROR('APPENDIX 13'!G21/'APPENDIX 13'!G$44*100,"")</f>
        <v>8.0580938584839554</v>
      </c>
      <c r="H14" s="119">
        <f>IFERROR('APPENDIX 13'!H21/'APPENDIX 13'!H$44*100,"")</f>
        <v>2.3886946248911891</v>
      </c>
      <c r="I14" s="119">
        <f>IFERROR('APPENDIX 13'!I21/'APPENDIX 13'!I$44*100,"")</f>
        <v>3.9976906991648833</v>
      </c>
      <c r="J14" s="119">
        <f>IFERROR('APPENDIX 13'!J21/'APPENDIX 13'!J$44*100,"")</f>
        <v>3.5668520298494988</v>
      </c>
      <c r="K14" s="119">
        <f>IFERROR('APPENDIX 13'!K21/'APPENDIX 13'!K$44*100,"")</f>
        <v>0.39501885958407129</v>
      </c>
      <c r="L14" s="119">
        <f>IFERROR('APPENDIX 13'!L21/'APPENDIX 13'!L$44*100,"")</f>
        <v>7.9088777421282286</v>
      </c>
      <c r="M14" s="119">
        <f>IFERROR('APPENDIX 13'!M21/'APPENDIX 13'!M$44*100,"")</f>
        <v>2.9121672987608682</v>
      </c>
      <c r="N14" s="119">
        <f>IFERROR('APPENDIX 13'!N21/'APPENDIX 13'!N$44*100,"")</f>
        <v>6.3753532606585352</v>
      </c>
      <c r="O14" s="119">
        <f>IFERROR('APPENDIX 13'!O21/'APPENDIX 13'!O$44*100,"")</f>
        <v>4.6117769514773856</v>
      </c>
      <c r="P14" s="119">
        <f>IFERROR('APPENDIX 13'!P21/'APPENDIX 13'!P$44*100,"")</f>
        <v>6.2290587314941925</v>
      </c>
      <c r="Q14" s="120">
        <f>IFERROR('APPENDIX 13'!Q21/'APPENDIX 13'!Q$44*100,"")</f>
        <v>4.3889220503419022</v>
      </c>
      <c r="R14" s="13"/>
      <c r="S14" s="208"/>
    </row>
    <row r="15" spans="2:19" ht="25.5" customHeight="1" x14ac:dyDescent="0.3">
      <c r="B15" s="89" t="s">
        <v>27</v>
      </c>
      <c r="C15" s="119">
        <f>IFERROR('APPENDIX 13'!C19/'APPENDIX 13'!C$44*100,"")</f>
        <v>2.7750023016143794</v>
      </c>
      <c r="D15" s="119">
        <f>IFERROR('APPENDIX 13'!D19/'APPENDIX 13'!D$44*100,"")</f>
        <v>7.1768090890426643</v>
      </c>
      <c r="E15" s="119">
        <f>IFERROR('APPENDIX 13'!E19/'APPENDIX 13'!E$44*100,"")</f>
        <v>5.9636014528871941</v>
      </c>
      <c r="F15" s="119">
        <f>IFERROR('APPENDIX 13'!F19/'APPENDIX 13'!F$44*100,"")</f>
        <v>8.6169585613252782</v>
      </c>
      <c r="G15" s="119">
        <f>IFERROR('APPENDIX 13'!G19/'APPENDIX 13'!G$44*100,"")</f>
        <v>2.9374117138630735</v>
      </c>
      <c r="H15" s="119">
        <f>IFERROR('APPENDIX 13'!H19/'APPENDIX 13'!H$44*100,"")</f>
        <v>9.2846018558544685</v>
      </c>
      <c r="I15" s="119">
        <f>IFERROR('APPENDIX 13'!I19/'APPENDIX 13'!I$44*100,"")</f>
        <v>2.5648432586529921</v>
      </c>
      <c r="J15" s="119">
        <f>IFERROR('APPENDIX 13'!J19/'APPENDIX 13'!J$44*100,"")</f>
        <v>2.9340117213974102</v>
      </c>
      <c r="K15" s="119">
        <f>IFERROR('APPENDIX 13'!K19/'APPENDIX 13'!K$44*100,"")</f>
        <v>1.0397199998836726</v>
      </c>
      <c r="L15" s="119">
        <f>IFERROR('APPENDIX 13'!L19/'APPENDIX 13'!L$44*100,"")</f>
        <v>1.7404009821199933</v>
      </c>
      <c r="M15" s="119">
        <f>IFERROR('APPENDIX 13'!M19/'APPENDIX 13'!M$44*100,"")</f>
        <v>8.1988935334740187</v>
      </c>
      <c r="N15" s="119">
        <f>IFERROR('APPENDIX 13'!N19/'APPENDIX 13'!N$44*100,"")</f>
        <v>8.3858944245707754</v>
      </c>
      <c r="O15" s="119">
        <f>IFERROR('APPENDIX 13'!O19/'APPENDIX 13'!O$44*100,"")</f>
        <v>2.8059829972340649</v>
      </c>
      <c r="P15" s="119">
        <f>IFERROR('APPENDIX 13'!P19/'APPENDIX 13'!P$44*100,"")</f>
        <v>3.6741449003991624</v>
      </c>
      <c r="Q15" s="120">
        <f>IFERROR('APPENDIX 13'!Q19/'APPENDIX 13'!Q$44*100,"")</f>
        <v>3.9302376246678956</v>
      </c>
      <c r="R15" s="13"/>
      <c r="S15" s="208"/>
    </row>
    <row r="16" spans="2:19" ht="25.5" customHeight="1" x14ac:dyDescent="0.3">
      <c r="B16" s="89" t="s">
        <v>198</v>
      </c>
      <c r="C16" s="119">
        <f>IFERROR('APPENDIX 13'!C34/'APPENDIX 13'!C$44*100,"")</f>
        <v>0</v>
      </c>
      <c r="D16" s="119">
        <f>IFERROR('APPENDIX 13'!D34/'APPENDIX 13'!D$44*100,"")</f>
        <v>0</v>
      </c>
      <c r="E16" s="119">
        <f>IFERROR('APPENDIX 13'!E34/'APPENDIX 13'!E$44*100,"")</f>
        <v>1.7796299869698357E-2</v>
      </c>
      <c r="F16" s="119">
        <f>IFERROR('APPENDIX 13'!F34/'APPENDIX 13'!F$44*100,"")</f>
        <v>8.5928635166844763E-2</v>
      </c>
      <c r="G16" s="119">
        <f>IFERROR('APPENDIX 13'!G34/'APPENDIX 13'!G$44*100,"")</f>
        <v>1.5085507530110673</v>
      </c>
      <c r="H16" s="119">
        <f>IFERROR('APPENDIX 13'!H34/'APPENDIX 13'!H$44*100,"")</f>
        <v>0</v>
      </c>
      <c r="I16" s="119">
        <f>IFERROR('APPENDIX 13'!I34/'APPENDIX 13'!I$44*100,"")</f>
        <v>0.39785871079761109</v>
      </c>
      <c r="J16" s="119">
        <f>IFERROR('APPENDIX 13'!J34/'APPENDIX 13'!J$44*100,"")</f>
        <v>0.20520054109938748</v>
      </c>
      <c r="K16" s="119">
        <f>IFERROR('APPENDIX 13'!K34/'APPENDIX 13'!K$44*100,"")</f>
        <v>0</v>
      </c>
      <c r="L16" s="119">
        <f>IFERROR('APPENDIX 13'!L34/'APPENDIX 13'!L$44*100,"")</f>
        <v>1.0840977902300148</v>
      </c>
      <c r="M16" s="119">
        <f>IFERROR('APPENDIX 13'!M34/'APPENDIX 13'!M$44*100,"")</f>
        <v>0.10170825143791672</v>
      </c>
      <c r="N16" s="119">
        <f>IFERROR('APPENDIX 13'!N34/'APPENDIX 13'!N$44*100,"")</f>
        <v>0.92993242952260136</v>
      </c>
      <c r="O16" s="119">
        <f>IFERROR('APPENDIX 13'!O34/'APPENDIX 13'!O$44*100,"")</f>
        <v>9.5565539560355504</v>
      </c>
      <c r="P16" s="119">
        <f>IFERROR('APPENDIX 13'!P34/'APPENDIX 13'!P$44*100,"")</f>
        <v>1.2289585718713822</v>
      </c>
      <c r="Q16" s="120">
        <f>IFERROR('APPENDIX 13'!Q34/'APPENDIX 13'!Q$44*100,"")</f>
        <v>3.2521301087755203</v>
      </c>
      <c r="R16" s="13"/>
      <c r="S16" s="208"/>
    </row>
    <row r="17" spans="2:19" ht="25.5" customHeight="1" x14ac:dyDescent="0.3">
      <c r="B17" s="89" t="s">
        <v>26</v>
      </c>
      <c r="C17" s="119">
        <f>IFERROR('APPENDIX 13'!C18/'APPENDIX 13'!C$44*100,"")</f>
        <v>8.7529040957904827E-2</v>
      </c>
      <c r="D17" s="119">
        <f>IFERROR('APPENDIX 13'!D18/'APPENDIX 13'!D$44*100,"")</f>
        <v>8.4359083163298116</v>
      </c>
      <c r="E17" s="119">
        <f>IFERROR('APPENDIX 13'!E18/'APPENDIX 13'!E$44*100,"")</f>
        <v>3.2831786782599446</v>
      </c>
      <c r="F17" s="119">
        <f>IFERROR('APPENDIX 13'!F18/'APPENDIX 13'!F$44*100,"")</f>
        <v>4.3965217640209104</v>
      </c>
      <c r="G17" s="119">
        <f>IFERROR('APPENDIX 13'!G18/'APPENDIX 13'!G$44*100,"")</f>
        <v>3.5447781922753774</v>
      </c>
      <c r="H17" s="119">
        <f>IFERROR('APPENDIX 13'!H18/'APPENDIX 13'!H$44*100,"")</f>
        <v>3.3290943974986824</v>
      </c>
      <c r="I17" s="119">
        <f>IFERROR('APPENDIX 13'!I18/'APPENDIX 13'!I$44*100,"")</f>
        <v>2.8387030530808564</v>
      </c>
      <c r="J17" s="119">
        <f>IFERROR('APPENDIX 13'!J18/'APPENDIX 13'!J$44*100,"")</f>
        <v>3.0081335250862615</v>
      </c>
      <c r="K17" s="119">
        <f>IFERROR('APPENDIX 13'!K18/'APPENDIX 13'!K$44*100,"")</f>
        <v>0</v>
      </c>
      <c r="L17" s="119">
        <f>IFERROR('APPENDIX 13'!L18/'APPENDIX 13'!L$44*100,"")</f>
        <v>3.4085237571612916</v>
      </c>
      <c r="M17" s="119">
        <f>IFERROR('APPENDIX 13'!M18/'APPENDIX 13'!M$44*100,"")</f>
        <v>3.6632804730804533</v>
      </c>
      <c r="N17" s="119">
        <f>IFERROR('APPENDIX 13'!N18/'APPENDIX 13'!N$44*100,"")</f>
        <v>2.7748479117114866</v>
      </c>
      <c r="O17" s="119">
        <f>IFERROR('APPENDIX 13'!O18/'APPENDIX 13'!O$44*100,"")</f>
        <v>3.3065659037934845</v>
      </c>
      <c r="P17" s="119">
        <f>IFERROR('APPENDIX 13'!P18/'APPENDIX 13'!P$44*100,"")</f>
        <v>3.9623673939309594</v>
      </c>
      <c r="Q17" s="120">
        <f>IFERROR('APPENDIX 13'!Q18/'APPENDIX 13'!Q$44*100,"")</f>
        <v>3.2307237397536506</v>
      </c>
      <c r="R17" s="13"/>
      <c r="S17" s="208"/>
    </row>
    <row r="18" spans="2:19" ht="25.5" customHeight="1" x14ac:dyDescent="0.3">
      <c r="B18" s="89" t="s">
        <v>19</v>
      </c>
      <c r="C18" s="119">
        <f>IFERROR('APPENDIX 13'!C9/'APPENDIX 13'!C$44*100,"")</f>
        <v>2.0985307576914538</v>
      </c>
      <c r="D18" s="119">
        <f>IFERROR('APPENDIX 13'!D9/'APPENDIX 13'!D$44*100,"")</f>
        <v>1.1715410693235122</v>
      </c>
      <c r="E18" s="119">
        <f>IFERROR('APPENDIX 13'!E9/'APPENDIX 13'!E$44*100,"")</f>
        <v>7.1934553254915974</v>
      </c>
      <c r="F18" s="119">
        <f>IFERROR('APPENDIX 13'!F9/'APPENDIX 13'!F$44*100,"")</f>
        <v>7.1439782961931622</v>
      </c>
      <c r="G18" s="119">
        <f>IFERROR('APPENDIX 13'!G9/'APPENDIX 13'!G$44*100,"")</f>
        <v>25.466405580430944</v>
      </c>
      <c r="H18" s="119">
        <f>IFERROR('APPENDIX 13'!H9/'APPENDIX 13'!H$44*100,"")</f>
        <v>1.3780859354181596</v>
      </c>
      <c r="I18" s="119">
        <f>IFERROR('APPENDIX 13'!I9/'APPENDIX 13'!I$44*100,"")</f>
        <v>4.9754415499099158</v>
      </c>
      <c r="J18" s="119">
        <f>IFERROR('APPENDIX 13'!J9/'APPENDIX 13'!J$44*100,"")</f>
        <v>1.8103288114528464</v>
      </c>
      <c r="K18" s="119">
        <f>IFERROR('APPENDIX 13'!K9/'APPENDIX 13'!K$44*100,"")</f>
        <v>0</v>
      </c>
      <c r="L18" s="119">
        <f>IFERROR('APPENDIX 13'!L9/'APPENDIX 13'!L$44*100,"")</f>
        <v>8.6721044782864123</v>
      </c>
      <c r="M18" s="119">
        <f>IFERROR('APPENDIX 13'!M9/'APPENDIX 13'!M$44*100,"")</f>
        <v>9.3937858148265665</v>
      </c>
      <c r="N18" s="119">
        <f>IFERROR('APPENDIX 13'!N9/'APPENDIX 13'!N$44*100,"")</f>
        <v>0.99724874986497902</v>
      </c>
      <c r="O18" s="119">
        <f>IFERROR('APPENDIX 13'!O9/'APPENDIX 13'!O$44*100,"")</f>
        <v>0</v>
      </c>
      <c r="P18" s="119">
        <f>IFERROR('APPENDIX 13'!P9/'APPENDIX 13'!P$44*100,"")</f>
        <v>0</v>
      </c>
      <c r="Q18" s="120">
        <f>IFERROR('APPENDIX 13'!Q9/'APPENDIX 13'!Q$44*100,"")</f>
        <v>3.0162047347673129</v>
      </c>
      <c r="R18" s="13"/>
      <c r="S18" s="208"/>
    </row>
    <row r="19" spans="2:19" ht="25.5" customHeight="1" x14ac:dyDescent="0.3">
      <c r="B19" s="89" t="s">
        <v>24</v>
      </c>
      <c r="C19" s="119">
        <f>IFERROR('APPENDIX 13'!C16/'APPENDIX 13'!C$44*100,"")</f>
        <v>0</v>
      </c>
      <c r="D19" s="119">
        <f>IFERROR('APPENDIX 13'!D16/'APPENDIX 13'!D$44*100,"")</f>
        <v>0</v>
      </c>
      <c r="E19" s="119">
        <f>IFERROR('APPENDIX 13'!E16/'APPENDIX 13'!E$44*100,"")</f>
        <v>0</v>
      </c>
      <c r="F19" s="119">
        <f>IFERROR('APPENDIX 13'!F16/'APPENDIX 13'!F$44*100,"")</f>
        <v>0</v>
      </c>
      <c r="G19" s="119">
        <f>IFERROR('APPENDIX 13'!G16/'APPENDIX 13'!G$44*100,"")</f>
        <v>0</v>
      </c>
      <c r="H19" s="119">
        <f>IFERROR('APPENDIX 13'!H16/'APPENDIX 13'!H$44*100,"")</f>
        <v>0</v>
      </c>
      <c r="I19" s="119">
        <f>IFERROR('APPENDIX 13'!I16/'APPENDIX 13'!I$44*100,"")</f>
        <v>0.50944992539498335</v>
      </c>
      <c r="J19" s="119">
        <f>IFERROR('APPENDIX 13'!J16/'APPENDIX 13'!J$44*100,"")</f>
        <v>0.15536961194561388</v>
      </c>
      <c r="K19" s="119">
        <f>IFERROR('APPENDIX 13'!K16/'APPENDIX 13'!K$44*100,"")</f>
        <v>45.070087274651968</v>
      </c>
      <c r="L19" s="119">
        <f>IFERROR('APPENDIX 13'!L16/'APPENDIX 13'!L$44*100,"")</f>
        <v>0</v>
      </c>
      <c r="M19" s="119">
        <f>IFERROR('APPENDIX 13'!M16/'APPENDIX 13'!M$44*100,"")</f>
        <v>0</v>
      </c>
      <c r="N19" s="119">
        <f>IFERROR('APPENDIX 13'!N16/'APPENDIX 13'!N$44*100,"")</f>
        <v>0</v>
      </c>
      <c r="O19" s="119">
        <f>IFERROR('APPENDIX 13'!O16/'APPENDIX 13'!O$44*100,"")</f>
        <v>0</v>
      </c>
      <c r="P19" s="119">
        <f>IFERROR('APPENDIX 13'!P16/'APPENDIX 13'!P$44*100,"")</f>
        <v>0</v>
      </c>
      <c r="Q19" s="120">
        <f>IFERROR('APPENDIX 13'!Q16/'APPENDIX 13'!Q$44*100,"")</f>
        <v>2.6503100068948133</v>
      </c>
      <c r="R19" s="13"/>
      <c r="S19" s="208"/>
    </row>
    <row r="20" spans="2:19" ht="25.5" customHeight="1" x14ac:dyDescent="0.3">
      <c r="B20" s="89" t="s">
        <v>18</v>
      </c>
      <c r="C20" s="119">
        <f>IFERROR('APPENDIX 13'!C8/'APPENDIX 13'!C$44*100,"")</f>
        <v>0</v>
      </c>
      <c r="D20" s="119">
        <f>IFERROR('APPENDIX 13'!D8/'APPENDIX 13'!D$44*100,"")</f>
        <v>5.2084188218288352</v>
      </c>
      <c r="E20" s="119">
        <f>IFERROR('APPENDIX 13'!E8/'APPENDIX 13'!E$44*100,"")</f>
        <v>0.67796402147283819</v>
      </c>
      <c r="F20" s="119">
        <f>IFERROR('APPENDIX 13'!F8/'APPENDIX 13'!F$44*100,"")</f>
        <v>3.1458674832805906</v>
      </c>
      <c r="G20" s="119">
        <f>IFERROR('APPENDIX 13'!G8/'APPENDIX 13'!G$44*100,"")</f>
        <v>0.93455437506537054</v>
      </c>
      <c r="H20" s="119">
        <f>IFERROR('APPENDIX 13'!H8/'APPENDIX 13'!H$44*100,"")</f>
        <v>0.27946627899402504</v>
      </c>
      <c r="I20" s="119">
        <f>IFERROR('APPENDIX 13'!I8/'APPENDIX 13'!I$44*100,"")</f>
        <v>4.6311551612004136</v>
      </c>
      <c r="J20" s="119">
        <f>IFERROR('APPENDIX 13'!J8/'APPENDIX 13'!J$44*100,"")</f>
        <v>3.8246430524691974</v>
      </c>
      <c r="K20" s="119">
        <f>IFERROR('APPENDIX 13'!K8/'APPENDIX 13'!K$44*100,"")</f>
        <v>1.3290263103557582</v>
      </c>
      <c r="L20" s="119">
        <f>IFERROR('APPENDIX 13'!L8/'APPENDIX 13'!L$44*100,"")</f>
        <v>15.598058856904714</v>
      </c>
      <c r="M20" s="119">
        <f>IFERROR('APPENDIX 13'!M8/'APPENDIX 13'!M$44*100,"")</f>
        <v>1.0478265683992649</v>
      </c>
      <c r="N20" s="119">
        <f>IFERROR('APPENDIX 13'!N8/'APPENDIX 13'!N$44*100,"")</f>
        <v>3.0230040375672367</v>
      </c>
      <c r="O20" s="119">
        <f>IFERROR('APPENDIX 13'!O8/'APPENDIX 13'!O$44*100,"")</f>
        <v>0</v>
      </c>
      <c r="P20" s="119">
        <f>IFERROR('APPENDIX 13'!P8/'APPENDIX 13'!P$44*100,"")</f>
        <v>2.8022026682523515</v>
      </c>
      <c r="Q20" s="120">
        <f>IFERROR('APPENDIX 13'!Q8/'APPENDIX 13'!Q$44*100,"")</f>
        <v>2.59894902174225</v>
      </c>
      <c r="R20" s="13"/>
      <c r="S20" s="208"/>
    </row>
    <row r="21" spans="2:19" ht="25.5" customHeight="1" x14ac:dyDescent="0.3">
      <c r="B21" s="89" t="s">
        <v>36</v>
      </c>
      <c r="C21" s="119">
        <f>IFERROR('APPENDIX 13'!C28/'APPENDIX 13'!C$44*100,"")</f>
        <v>0</v>
      </c>
      <c r="D21" s="119">
        <f>IFERROR('APPENDIX 13'!D28/'APPENDIX 13'!D$44*100,"")</f>
        <v>1.2624627090773917</v>
      </c>
      <c r="E21" s="119">
        <f>IFERROR('APPENDIX 13'!E28/'APPENDIX 13'!E$44*100,"")</f>
        <v>2.2759490166692009</v>
      </c>
      <c r="F21" s="119">
        <f>IFERROR('APPENDIX 13'!F28/'APPENDIX 13'!F$44*100,"")</f>
        <v>0.67300406828680659</v>
      </c>
      <c r="G21" s="119">
        <f>IFERROR('APPENDIX 13'!G28/'APPENDIX 13'!G$44*100,"")</f>
        <v>3.8935742825715742</v>
      </c>
      <c r="H21" s="119">
        <f>IFERROR('APPENDIX 13'!H28/'APPENDIX 13'!H$44*100,"")</f>
        <v>0.13268263941114816</v>
      </c>
      <c r="I21" s="119">
        <f>IFERROR('APPENDIX 13'!I28/'APPENDIX 13'!I$44*100,"")</f>
        <v>3.3097166987932249</v>
      </c>
      <c r="J21" s="119">
        <f>IFERROR('APPENDIX 13'!J28/'APPENDIX 13'!J$44*100,"")</f>
        <v>6.3703585010565789</v>
      </c>
      <c r="K21" s="119">
        <f>IFERROR('APPENDIX 13'!K28/'APPENDIX 13'!K$44*100,"")</f>
        <v>0</v>
      </c>
      <c r="L21" s="119">
        <f>IFERROR('APPENDIX 13'!L28/'APPENDIX 13'!L$44*100,"")</f>
        <v>0.68926647285362097</v>
      </c>
      <c r="M21" s="119">
        <f>IFERROR('APPENDIX 13'!M28/'APPENDIX 13'!M$44*100,"")</f>
        <v>0.66242123666160568</v>
      </c>
      <c r="N21" s="119">
        <f>IFERROR('APPENDIX 13'!N28/'APPENDIX 13'!N$44*100,"")</f>
        <v>0.75638198958379665</v>
      </c>
      <c r="O21" s="119">
        <f>IFERROR('APPENDIX 13'!O28/'APPENDIX 13'!O$44*100,"")</f>
        <v>2.1544720844203828</v>
      </c>
      <c r="P21" s="119">
        <f>IFERROR('APPENDIX 13'!P28/'APPENDIX 13'!P$44*100,"")</f>
        <v>4.4795336989686723</v>
      </c>
      <c r="Q21" s="120">
        <f>IFERROR('APPENDIX 13'!Q28/'APPENDIX 13'!Q$44*100,"")</f>
        <v>2.5497947516639292</v>
      </c>
      <c r="R21" s="13"/>
      <c r="S21" s="208"/>
    </row>
    <row r="22" spans="2:19" ht="25.5" customHeight="1" x14ac:dyDescent="0.3">
      <c r="B22" s="89" t="s">
        <v>34</v>
      </c>
      <c r="C22" s="119">
        <f>IFERROR('APPENDIX 13'!C26/'APPENDIX 13'!C$44*100,"")</f>
        <v>0</v>
      </c>
      <c r="D22" s="119">
        <f>IFERROR('APPENDIX 13'!D26/'APPENDIX 13'!D$44*100,"")</f>
        <v>4.6474976906334033</v>
      </c>
      <c r="E22" s="119">
        <f>IFERROR('APPENDIX 13'!E26/'APPENDIX 13'!E$44*100,"")</f>
        <v>3.4880065894039061</v>
      </c>
      <c r="F22" s="119">
        <f>IFERROR('APPENDIX 13'!F26/'APPENDIX 13'!F$44*100,"")</f>
        <v>7.2312439756503517</v>
      </c>
      <c r="G22" s="119">
        <f>IFERROR('APPENDIX 13'!G26/'APPENDIX 13'!G$44*100,"")</f>
        <v>1.9509823490941609</v>
      </c>
      <c r="H22" s="119">
        <f>IFERROR('APPENDIX 13'!H26/'APPENDIX 13'!H$44*100,"")</f>
        <v>9.5332013785670711</v>
      </c>
      <c r="I22" s="119">
        <f>IFERROR('APPENDIX 13'!I26/'APPENDIX 13'!I$44*100,"")</f>
        <v>1.6604920603985889</v>
      </c>
      <c r="J22" s="119">
        <f>IFERROR('APPENDIX 13'!J26/'APPENDIX 13'!J$44*100,"")</f>
        <v>3.1162954860536991</v>
      </c>
      <c r="K22" s="119">
        <f>IFERROR('APPENDIX 13'!K26/'APPENDIX 13'!K$44*100,"")</f>
        <v>0</v>
      </c>
      <c r="L22" s="119">
        <f>IFERROR('APPENDIX 13'!L26/'APPENDIX 13'!L$44*100,"")</f>
        <v>1.090574961965445</v>
      </c>
      <c r="M22" s="119">
        <f>IFERROR('APPENDIX 13'!M26/'APPENDIX 13'!M$44*100,"")</f>
        <v>6.3776210969691425</v>
      </c>
      <c r="N22" s="119">
        <f>IFERROR('APPENDIX 13'!N26/'APPENDIX 13'!N$44*100,"")</f>
        <v>7.3342490047280275</v>
      </c>
      <c r="O22" s="119">
        <f>IFERROR('APPENDIX 13'!O26/'APPENDIX 13'!O$44*100,"")</f>
        <v>0.27508255998933251</v>
      </c>
      <c r="P22" s="119">
        <f>IFERROR('APPENDIX 13'!P26/'APPENDIX 13'!P$44*100,"")</f>
        <v>0.65454313505945261</v>
      </c>
      <c r="Q22" s="120">
        <f>IFERROR('APPENDIX 13'!Q26/'APPENDIX 13'!Q$44*100,"")</f>
        <v>2.4627803189747879</v>
      </c>
      <c r="R22" s="13"/>
      <c r="S22" s="208"/>
    </row>
    <row r="23" spans="2:19" ht="25.5" customHeight="1" x14ac:dyDescent="0.3">
      <c r="B23" s="89" t="s">
        <v>35</v>
      </c>
      <c r="C23" s="119">
        <f>IFERROR('APPENDIX 13'!C27/'APPENDIX 13'!C$44*100,"")</f>
        <v>0</v>
      </c>
      <c r="D23" s="119">
        <f>IFERROR('APPENDIX 13'!D27/'APPENDIX 13'!D$44*100,"")</f>
        <v>0.86218146818401853</v>
      </c>
      <c r="E23" s="119">
        <f>IFERROR('APPENDIX 13'!E27/'APPENDIX 13'!E$44*100,"")</f>
        <v>0.35415318591269451</v>
      </c>
      <c r="F23" s="119">
        <f>IFERROR('APPENDIX 13'!F27/'APPENDIX 13'!F$44*100,"")</f>
        <v>0.64174359614633703</v>
      </c>
      <c r="G23" s="119">
        <f>IFERROR('APPENDIX 13'!G27/'APPENDIX 13'!G$44*100,"")</f>
        <v>1.661110730115577</v>
      </c>
      <c r="H23" s="119">
        <f>IFERROR('APPENDIX 13'!H27/'APPENDIX 13'!H$44*100,"")</f>
        <v>0.72477660462720062</v>
      </c>
      <c r="I23" s="119">
        <f>IFERROR('APPENDIX 13'!I27/'APPENDIX 13'!I$44*100,"")</f>
        <v>1.6882909356661966</v>
      </c>
      <c r="J23" s="119">
        <f>IFERROR('APPENDIX 13'!J27/'APPENDIX 13'!J$44*100,"")</f>
        <v>10.086924763927676</v>
      </c>
      <c r="K23" s="119">
        <f>IFERROR('APPENDIX 13'!K27/'APPENDIX 13'!K$44*100,"")</f>
        <v>0</v>
      </c>
      <c r="L23" s="119">
        <f>IFERROR('APPENDIX 13'!L27/'APPENDIX 13'!L$44*100,"")</f>
        <v>0.2195711007677206</v>
      </c>
      <c r="M23" s="119">
        <f>IFERROR('APPENDIX 13'!M27/'APPENDIX 13'!M$44*100,"")</f>
        <v>2.5079694976394955</v>
      </c>
      <c r="N23" s="119">
        <f>IFERROR('APPENDIX 13'!N27/'APPENDIX 13'!N$44*100,"")</f>
        <v>1.4091596791125964</v>
      </c>
      <c r="O23" s="119">
        <f>IFERROR('APPENDIX 13'!O27/'APPENDIX 13'!O$44*100,"")</f>
        <v>0</v>
      </c>
      <c r="P23" s="119">
        <f>IFERROR('APPENDIX 13'!P27/'APPENDIX 13'!P$44*100,"")</f>
        <v>1.9421214440698122</v>
      </c>
      <c r="Q23" s="120">
        <f>IFERROR('APPENDIX 13'!Q27/'APPENDIX 13'!Q$44*100,"")</f>
        <v>2.0756559236599208</v>
      </c>
      <c r="R23" s="13"/>
      <c r="S23" s="208"/>
    </row>
    <row r="24" spans="2:19" ht="25.5" customHeight="1" x14ac:dyDescent="0.3">
      <c r="B24" s="89" t="s">
        <v>37</v>
      </c>
      <c r="C24" s="119">
        <f>IFERROR('APPENDIX 13'!C29/'APPENDIX 13'!C$44*100,"")</f>
        <v>1.0856173471321884</v>
      </c>
      <c r="D24" s="119">
        <f>IFERROR('APPENDIX 13'!D29/'APPENDIX 13'!D$44*100,"")</f>
        <v>5.3334058051543076</v>
      </c>
      <c r="E24" s="119">
        <f>IFERROR('APPENDIX 13'!E29/'APPENDIX 13'!E$44*100,"")</f>
        <v>3.6125806884917941</v>
      </c>
      <c r="F24" s="119">
        <f>IFERROR('APPENDIX 13'!F29/'APPENDIX 13'!F$44*100,"")</f>
        <v>6.364274327214849</v>
      </c>
      <c r="G24" s="119">
        <f>IFERROR('APPENDIX 13'!G29/'APPENDIX 13'!G$44*100,"")</f>
        <v>1.2736957405422966</v>
      </c>
      <c r="H24" s="119">
        <f>IFERROR('APPENDIX 13'!H29/'APPENDIX 13'!H$44*100,"")</f>
        <v>5.6210065671429676</v>
      </c>
      <c r="I24" s="119">
        <f>IFERROR('APPENDIX 13'!I29/'APPENDIX 13'!I$44*100,"")</f>
        <v>1.4039863868298623</v>
      </c>
      <c r="J24" s="119">
        <f>IFERROR('APPENDIX 13'!J29/'APPENDIX 13'!J$44*100,"")</f>
        <v>1.3866693860938548</v>
      </c>
      <c r="K24" s="119">
        <f>IFERROR('APPENDIX 13'!K29/'APPENDIX 13'!K$44*100,"")</f>
        <v>0</v>
      </c>
      <c r="L24" s="119">
        <f>IFERROR('APPENDIX 13'!L29/'APPENDIX 13'!L$44*100,"")</f>
        <v>0.88900437334618732</v>
      </c>
      <c r="M24" s="119">
        <f>IFERROR('APPENDIX 13'!M29/'APPENDIX 13'!M$44*100,"")</f>
        <v>3.0914144500780445</v>
      </c>
      <c r="N24" s="119">
        <f>IFERROR('APPENDIX 13'!N29/'APPENDIX 13'!N$44*100,"")</f>
        <v>6.3459663510177222</v>
      </c>
      <c r="O24" s="119">
        <f>IFERROR('APPENDIX 13'!O29/'APPENDIX 13'!O$44*100,"")</f>
        <v>0</v>
      </c>
      <c r="P24" s="119">
        <f>IFERROR('APPENDIX 13'!P29/'APPENDIX 13'!P$44*100,"")</f>
        <v>3.9228043429212449</v>
      </c>
      <c r="Q24" s="120">
        <f>IFERROR('APPENDIX 13'!Q29/'APPENDIX 13'!Q$44*100,"")</f>
        <v>1.8919832613799024</v>
      </c>
      <c r="R24" s="13"/>
      <c r="S24" s="208"/>
    </row>
    <row r="25" spans="2:19" ht="25.5" customHeight="1" x14ac:dyDescent="0.3">
      <c r="B25" s="89" t="s">
        <v>32</v>
      </c>
      <c r="C25" s="119">
        <f>IFERROR('APPENDIX 13'!C24/'APPENDIX 13'!C$44*100,"")</f>
        <v>0</v>
      </c>
      <c r="D25" s="119">
        <f>IFERROR('APPENDIX 13'!D24/'APPENDIX 13'!D$44*100,"")</f>
        <v>8.3952505484493414E-3</v>
      </c>
      <c r="E25" s="119">
        <f>IFERROR('APPENDIX 13'!E24/'APPENDIX 13'!E$44*100,"")</f>
        <v>2.4546620509928768E-2</v>
      </c>
      <c r="F25" s="119">
        <f>IFERROR('APPENDIX 13'!F24/'APPENDIX 13'!F$44*100,"")</f>
        <v>2.0620612646875961E-3</v>
      </c>
      <c r="G25" s="119">
        <f>IFERROR('APPENDIX 13'!G24/'APPENDIX 13'!G$44*100,"")</f>
        <v>2.6818680053530088E-3</v>
      </c>
      <c r="H25" s="119">
        <f>IFERROR('APPENDIX 13'!H24/'APPENDIX 13'!H$44*100,"")</f>
        <v>2.9386336315886091E-2</v>
      </c>
      <c r="I25" s="119">
        <f>IFERROR('APPENDIX 13'!I24/'APPENDIX 13'!I$44*100,"")</f>
        <v>0.93329035329043353</v>
      </c>
      <c r="J25" s="119">
        <f>IFERROR('APPENDIX 13'!J24/'APPENDIX 13'!J$44*100,"")</f>
        <v>0.49237568614055144</v>
      </c>
      <c r="K25" s="119">
        <f>IFERROR('APPENDIX 13'!K24/'APPENDIX 13'!K$44*100,"")</f>
        <v>29.532858135794822</v>
      </c>
      <c r="L25" s="119">
        <f>IFERROR('APPENDIX 13'!L24/'APPENDIX 13'!L$44*100,"")</f>
        <v>3.3390071349310359E-2</v>
      </c>
      <c r="M25" s="119">
        <f>IFERROR('APPENDIX 13'!M24/'APPENDIX 13'!M$44*100,"")</f>
        <v>8.4113602340700547E-3</v>
      </c>
      <c r="N25" s="119">
        <f>IFERROR('APPENDIX 13'!N24/'APPENDIX 13'!N$44*100,"")</f>
        <v>8.7189990165533904E-3</v>
      </c>
      <c r="O25" s="119">
        <f>IFERROR('APPENDIX 13'!O24/'APPENDIX 13'!O$44*100,"")</f>
        <v>0</v>
      </c>
      <c r="P25" s="119">
        <f>IFERROR('APPENDIX 13'!P24/'APPENDIX 13'!P$44*100,"")</f>
        <v>5.7987150047549463E-4</v>
      </c>
      <c r="Q25" s="120">
        <f>IFERROR('APPENDIX 13'!Q24/'APPENDIX 13'!Q$44*100,"")</f>
        <v>1.8910307165862161</v>
      </c>
      <c r="R25" s="13"/>
      <c r="S25" s="208"/>
    </row>
    <row r="26" spans="2:19" ht="25.5" customHeight="1" x14ac:dyDescent="0.3">
      <c r="B26" s="89" t="s">
        <v>28</v>
      </c>
      <c r="C26" s="119">
        <f>IFERROR('APPENDIX 13'!C20/'APPENDIX 13'!C$44*100,"")</f>
        <v>0</v>
      </c>
      <c r="D26" s="119">
        <f>IFERROR('APPENDIX 13'!D20/'APPENDIX 13'!D$44*100,"")</f>
        <v>2.5821315164432552</v>
      </c>
      <c r="E26" s="119">
        <f>IFERROR('APPENDIX 13'!E20/'APPENDIX 13'!E$44*100,"")</f>
        <v>3.2079023753628295</v>
      </c>
      <c r="F26" s="119">
        <f>IFERROR('APPENDIX 13'!F20/'APPENDIX 13'!F$44*100,"")</f>
        <v>2.5431900615049789</v>
      </c>
      <c r="G26" s="119">
        <f>IFERROR('APPENDIX 13'!G20/'APPENDIX 13'!G$44*100,"")</f>
        <v>0.73939100907582445</v>
      </c>
      <c r="H26" s="119">
        <f>IFERROR('APPENDIX 13'!H20/'APPENDIX 13'!H$44*100,"")</f>
        <v>5.6754490113755471</v>
      </c>
      <c r="I26" s="119">
        <f>IFERROR('APPENDIX 13'!I20/'APPENDIX 13'!I$44*100,"")</f>
        <v>2.9421300728066027</v>
      </c>
      <c r="J26" s="119">
        <f>IFERROR('APPENDIX 13'!J20/'APPENDIX 13'!J$44*100,"")</f>
        <v>3.3115536893057471</v>
      </c>
      <c r="K26" s="119">
        <f>IFERROR('APPENDIX 13'!K20/'APPENDIX 13'!K$44*100,"")</f>
        <v>0</v>
      </c>
      <c r="L26" s="119">
        <f>IFERROR('APPENDIX 13'!L20/'APPENDIX 13'!L$44*100,"")</f>
        <v>1.1167095967584015</v>
      </c>
      <c r="M26" s="119">
        <f>IFERROR('APPENDIX 13'!M20/'APPENDIX 13'!M$44*100,"")</f>
        <v>3.9238729309650915</v>
      </c>
      <c r="N26" s="119">
        <f>IFERROR('APPENDIX 13'!N20/'APPENDIX 13'!N$44*100,"")</f>
        <v>4.368324406066729</v>
      </c>
      <c r="O26" s="119">
        <f>IFERROR('APPENDIX 13'!O20/'APPENDIX 13'!O$44*100,"")</f>
        <v>0</v>
      </c>
      <c r="P26" s="119">
        <f>IFERROR('APPENDIX 13'!P20/'APPENDIX 13'!P$44*100,"")</f>
        <v>1.2994656747701072</v>
      </c>
      <c r="Q26" s="120">
        <f>IFERROR('APPENDIX 13'!Q20/'APPENDIX 13'!Q$44*100,"")</f>
        <v>1.8267853097506364</v>
      </c>
      <c r="R26" s="13"/>
      <c r="S26" s="208"/>
    </row>
    <row r="27" spans="2:19" ht="25.5" customHeight="1" x14ac:dyDescent="0.3">
      <c r="B27" s="89" t="s">
        <v>38</v>
      </c>
      <c r="C27" s="119">
        <f>IFERROR('APPENDIX 13'!C30/'APPENDIX 13'!C$44*100,"")</f>
        <v>0</v>
      </c>
      <c r="D27" s="119">
        <f>IFERROR('APPENDIX 13'!D30/'APPENDIX 13'!D$44*100,"")</f>
        <v>3.0410449719041637</v>
      </c>
      <c r="E27" s="119">
        <f>IFERROR('APPENDIX 13'!E30/'APPENDIX 13'!E$44*100,"")</f>
        <v>3.4679601826541306</v>
      </c>
      <c r="F27" s="119">
        <f>IFERROR('APPENDIX 13'!F30/'APPENDIX 13'!F$44*100,"")</f>
        <v>2.857979249637562</v>
      </c>
      <c r="G27" s="119">
        <f>IFERROR('APPENDIX 13'!G30/'APPENDIX 13'!G$44*100,"")</f>
        <v>0.44737389569295832</v>
      </c>
      <c r="H27" s="119">
        <f>IFERROR('APPENDIX 13'!H30/'APPENDIX 13'!H$44*100,"")</f>
        <v>5.5663790704146958</v>
      </c>
      <c r="I27" s="119">
        <f>IFERROR('APPENDIX 13'!I30/'APPENDIX 13'!I$44*100,"")</f>
        <v>2.1298291303783912</v>
      </c>
      <c r="J27" s="119">
        <f>IFERROR('APPENDIX 13'!J30/'APPENDIX 13'!J$44*100,"")</f>
        <v>2.6940158368779765</v>
      </c>
      <c r="K27" s="119">
        <f>IFERROR('APPENDIX 13'!K30/'APPENDIX 13'!K$44*100,"")</f>
        <v>0</v>
      </c>
      <c r="L27" s="119">
        <f>IFERROR('APPENDIX 13'!L30/'APPENDIX 13'!L$44*100,"")</f>
        <v>0.98131662323446867</v>
      </c>
      <c r="M27" s="119">
        <f>IFERROR('APPENDIX 13'!M30/'APPENDIX 13'!M$44*100,"")</f>
        <v>3.6042678602990188</v>
      </c>
      <c r="N27" s="119">
        <f>IFERROR('APPENDIX 13'!N30/'APPENDIX 13'!N$44*100,"")</f>
        <v>5.4398964451193725</v>
      </c>
      <c r="O27" s="119">
        <f>IFERROR('APPENDIX 13'!O30/'APPENDIX 13'!O$44*100,"")</f>
        <v>0</v>
      </c>
      <c r="P27" s="119">
        <f>IFERROR('APPENDIX 13'!P30/'APPENDIX 13'!P$44*100,"")</f>
        <v>0.9854652572626269</v>
      </c>
      <c r="Q27" s="120">
        <f>IFERROR('APPENDIX 13'!Q30/'APPENDIX 13'!Q$44*100,"")</f>
        <v>1.6709304072910589</v>
      </c>
      <c r="R27" s="13"/>
      <c r="S27" s="208"/>
    </row>
    <row r="28" spans="2:19" ht="25.5" customHeight="1" x14ac:dyDescent="0.3">
      <c r="B28" s="89" t="s">
        <v>21</v>
      </c>
      <c r="C28" s="119">
        <f>IFERROR('APPENDIX 13'!C13/'APPENDIX 13'!C$44*100,"")</f>
        <v>0</v>
      </c>
      <c r="D28" s="119">
        <f>IFERROR('APPENDIX 13'!D13/'APPENDIX 13'!D$44*100,"")</f>
        <v>4.5223492601819997</v>
      </c>
      <c r="E28" s="119">
        <f>IFERROR('APPENDIX 13'!E13/'APPENDIX 13'!E$44*100,"")</f>
        <v>1.2162850462669703</v>
      </c>
      <c r="F28" s="119">
        <f>IFERROR('APPENDIX 13'!F13/'APPENDIX 13'!F$44*100,"")</f>
        <v>0.8947462727771851</v>
      </c>
      <c r="G28" s="119">
        <f>IFERROR('APPENDIX 13'!G13/'APPENDIX 13'!G$44*100,"")</f>
        <v>0.67671192255071699</v>
      </c>
      <c r="H28" s="119">
        <f>IFERROR('APPENDIX 13'!H13/'APPENDIX 13'!H$44*100,"")</f>
        <v>1.0982495514327504</v>
      </c>
      <c r="I28" s="119">
        <f>IFERROR('APPENDIX 13'!I13/'APPENDIX 13'!I$44*100,"")</f>
        <v>2.8682566054350316</v>
      </c>
      <c r="J28" s="119">
        <f>IFERROR('APPENDIX 13'!J13/'APPENDIX 13'!J$44*100,"")</f>
        <v>2.8242144701386906</v>
      </c>
      <c r="K28" s="119">
        <f>IFERROR('APPENDIX 13'!K13/'APPENDIX 13'!K$44*100,"")</f>
        <v>0</v>
      </c>
      <c r="L28" s="119">
        <f>IFERROR('APPENDIX 13'!L13/'APPENDIX 13'!L$44*100,"")</f>
        <v>1.7781342732763945</v>
      </c>
      <c r="M28" s="119">
        <f>IFERROR('APPENDIX 13'!M13/'APPENDIX 13'!M$44*100,"")</f>
        <v>1.2925013255877837</v>
      </c>
      <c r="N28" s="119">
        <f>IFERROR('APPENDIX 13'!N13/'APPENDIX 13'!N$44*100,"")</f>
        <v>2.2439420606630534</v>
      </c>
      <c r="O28" s="119">
        <f>IFERROR('APPENDIX 13'!O13/'APPENDIX 13'!O$44*100,"")</f>
        <v>0</v>
      </c>
      <c r="P28" s="119">
        <f>IFERROR('APPENDIX 13'!P13/'APPENDIX 13'!P$44*100,"")</f>
        <v>2.702359338988662</v>
      </c>
      <c r="Q28" s="120">
        <f>IFERROR('APPENDIX 13'!Q13/'APPENDIX 13'!Q$44*100,"")</f>
        <v>1.4181953709314625</v>
      </c>
      <c r="R28" s="13"/>
      <c r="S28" s="208"/>
    </row>
    <row r="29" spans="2:19" ht="25.5" customHeight="1" x14ac:dyDescent="0.3">
      <c r="B29" s="89" t="s">
        <v>25</v>
      </c>
      <c r="C29" s="119">
        <f>IFERROR('APPENDIX 13'!C17/'APPENDIX 13'!C$44*100,"")</f>
        <v>2.0782223955202461E-2</v>
      </c>
      <c r="D29" s="119">
        <f>IFERROR('APPENDIX 13'!D17/'APPENDIX 13'!D$44*100,"")</f>
        <v>1.5563502939817624</v>
      </c>
      <c r="E29" s="119">
        <f>IFERROR('APPENDIX 13'!E17/'APPENDIX 13'!E$44*100,"")</f>
        <v>2.1187142752917127</v>
      </c>
      <c r="F29" s="119">
        <f>IFERROR('APPENDIX 13'!F17/'APPENDIX 13'!F$44*100,"")</f>
        <v>2.1592041234445913</v>
      </c>
      <c r="G29" s="119">
        <f>IFERROR('APPENDIX 13'!G17/'APPENDIX 13'!G$44*100,"")</f>
        <v>0.98164031475935409</v>
      </c>
      <c r="H29" s="119">
        <f>IFERROR('APPENDIX 13'!H17/'APPENDIX 13'!H$44*100,"")</f>
        <v>2.8330426775467665</v>
      </c>
      <c r="I29" s="119">
        <f>IFERROR('APPENDIX 13'!I17/'APPENDIX 13'!I$44*100,"")</f>
        <v>2.1279755249100885</v>
      </c>
      <c r="J29" s="119">
        <f>IFERROR('APPENDIX 13'!J17/'APPENDIX 13'!J$44*100,"")</f>
        <v>3.0091896500660473</v>
      </c>
      <c r="K29" s="119">
        <f>IFERROR('APPENDIX 13'!K17/'APPENDIX 13'!K$44*100,"")</f>
        <v>0.38862085110961825</v>
      </c>
      <c r="L29" s="119">
        <f>IFERROR('APPENDIX 13'!L17/'APPENDIX 13'!L$44*100,"")</f>
        <v>0.72637213108992216</v>
      </c>
      <c r="M29" s="119">
        <f>IFERROR('APPENDIX 13'!M17/'APPENDIX 13'!M$44*100,"")</f>
        <v>2.6322500069207395</v>
      </c>
      <c r="N29" s="119">
        <f>IFERROR('APPENDIX 13'!N17/'APPENDIX 13'!N$44*100,"")</f>
        <v>2.8842236949211655</v>
      </c>
      <c r="O29" s="119">
        <f>IFERROR('APPENDIX 13'!O17/'APPENDIX 13'!O$44*100,"")</f>
        <v>0</v>
      </c>
      <c r="P29" s="119">
        <f>IFERROR('APPENDIX 13'!P17/'APPENDIX 13'!P$44*100,"")</f>
        <v>1.0542591034554016</v>
      </c>
      <c r="Q29" s="120">
        <f>IFERROR('APPENDIX 13'!Q17/'APPENDIX 13'!Q$44*100,"")</f>
        <v>1.4114149614854663</v>
      </c>
      <c r="R29" s="13"/>
      <c r="S29" s="208"/>
    </row>
    <row r="30" spans="2:19" ht="25.5" customHeight="1" x14ac:dyDescent="0.3">
      <c r="B30" s="89" t="s">
        <v>199</v>
      </c>
      <c r="C30" s="119">
        <f>IFERROR('APPENDIX 13'!C35/'APPENDIX 13'!C$44*100,"")</f>
        <v>0</v>
      </c>
      <c r="D30" s="119">
        <f>IFERROR('APPENDIX 13'!D35/'APPENDIX 13'!D$44*100,"")</f>
        <v>4.9147464997590404</v>
      </c>
      <c r="E30" s="119">
        <f>IFERROR('APPENDIX 13'!E35/'APPENDIX 13'!E$44*100,"")</f>
        <v>0.83717612950251508</v>
      </c>
      <c r="F30" s="119">
        <f>IFERROR('APPENDIX 13'!F35/'APPENDIX 13'!F$44*100,"")</f>
        <v>1.5723546696413078</v>
      </c>
      <c r="G30" s="119">
        <f>IFERROR('APPENDIX 13'!G35/'APPENDIX 13'!G$44*100,"")</f>
        <v>0.70544622260807066</v>
      </c>
      <c r="H30" s="119">
        <f>IFERROR('APPENDIX 13'!H35/'APPENDIX 13'!H$44*100,"")</f>
        <v>0.52850992769628891</v>
      </c>
      <c r="I30" s="119">
        <f>IFERROR('APPENDIX 13'!I35/'APPENDIX 13'!I$44*100,"")</f>
        <v>1.0742372634785105</v>
      </c>
      <c r="J30" s="119">
        <f>IFERROR('APPENDIX 13'!J35/'APPENDIX 13'!J$44*100,"")</f>
        <v>1.0332309157080535</v>
      </c>
      <c r="K30" s="119">
        <f>IFERROR('APPENDIX 13'!K35/'APPENDIX 13'!K$44*100,"")</f>
        <v>0</v>
      </c>
      <c r="L30" s="119">
        <f>IFERROR('APPENDIX 13'!L35/'APPENDIX 13'!L$44*100,"")</f>
        <v>0.22838306696592206</v>
      </c>
      <c r="M30" s="119">
        <f>IFERROR('APPENDIX 13'!M35/'APPENDIX 13'!M$44*100,"")</f>
        <v>0.48423881448798239</v>
      </c>
      <c r="N30" s="119">
        <f>IFERROR('APPENDIX 13'!N35/'APPENDIX 13'!N$44*100,"")</f>
        <v>1.8080097596309641</v>
      </c>
      <c r="O30" s="119">
        <f>IFERROR('APPENDIX 13'!O35/'APPENDIX 13'!O$44*100,"")</f>
        <v>0.74535940571105708</v>
      </c>
      <c r="P30" s="119">
        <f>IFERROR('APPENDIX 13'!P35/'APPENDIX 13'!P$44*100,"")</f>
        <v>9.6423405300658107</v>
      </c>
      <c r="Q30" s="120">
        <f>IFERROR('APPENDIX 13'!Q35/'APPENDIX 13'!Q$44*100,"")</f>
        <v>1.2846451390118723</v>
      </c>
      <c r="R30" s="13"/>
      <c r="S30" s="208"/>
    </row>
    <row r="31" spans="2:19" ht="25.5" customHeight="1" x14ac:dyDescent="0.3">
      <c r="B31" s="89" t="s">
        <v>44</v>
      </c>
      <c r="C31" s="119">
        <f>IFERROR('APPENDIX 13'!C41/'APPENDIX 13'!C$44*100,"")</f>
        <v>2.1361689222487583</v>
      </c>
      <c r="D31" s="119">
        <f>IFERROR('APPENDIX 13'!D41/'APPENDIX 13'!D$44*100,"")</f>
        <v>0.7474463773552108</v>
      </c>
      <c r="E31" s="119">
        <f>IFERROR('APPENDIX 13'!E41/'APPENDIX 13'!E$44*100,"")</f>
        <v>0.52618408465311184</v>
      </c>
      <c r="F31" s="119">
        <f>IFERROR('APPENDIX 13'!F41/'APPENDIX 13'!F$44*100,"")</f>
        <v>1.3600753490368245</v>
      </c>
      <c r="G31" s="119">
        <f>IFERROR('APPENDIX 13'!G41/'APPENDIX 13'!G$44*100,"")</f>
        <v>0.28289876216466592</v>
      </c>
      <c r="H31" s="119">
        <f>IFERROR('APPENDIX 13'!H41/'APPENDIX 13'!H$44*100,"")</f>
        <v>0.21925019689585543</v>
      </c>
      <c r="I31" s="119">
        <f>IFERROR('APPENDIX 13'!I41/'APPENDIX 13'!I$44*100,"")</f>
        <v>0.98986176737220122</v>
      </c>
      <c r="J31" s="119">
        <f>IFERROR('APPENDIX 13'!J41/'APPENDIX 13'!J$44*100,"")</f>
        <v>1.0268714534641807</v>
      </c>
      <c r="K31" s="119">
        <f>IFERROR('APPENDIX 13'!K41/'APPENDIX 13'!K$44*100,"")</f>
        <v>0.25690912210599171</v>
      </c>
      <c r="L31" s="119">
        <f>IFERROR('APPENDIX 13'!L41/'APPENDIX 13'!L$44*100,"")</f>
        <v>0.73505857070410374</v>
      </c>
      <c r="M31" s="119">
        <f>IFERROR('APPENDIX 13'!M41/'APPENDIX 13'!M$44*100,"")</f>
        <v>1.2410482897255766</v>
      </c>
      <c r="N31" s="119">
        <f>IFERROR('APPENDIX 13'!N41/'APPENDIX 13'!N$44*100,"")</f>
        <v>1.1606505573452448</v>
      </c>
      <c r="O31" s="119">
        <f>IFERROR('APPENDIX 13'!O41/'APPENDIX 13'!O$44*100,"")</f>
        <v>1.3341475353929253</v>
      </c>
      <c r="P31" s="119">
        <f>IFERROR('APPENDIX 13'!P41/'APPENDIX 13'!P$44*100,"")</f>
        <v>0.82254772342448912</v>
      </c>
      <c r="Q31" s="120">
        <f>IFERROR('APPENDIX 13'!Q41/'APPENDIX 13'!Q$44*100,"")</f>
        <v>1.0649549417547213</v>
      </c>
      <c r="R31" s="13"/>
      <c r="S31" s="208"/>
    </row>
    <row r="32" spans="2:19" ht="25.5" customHeight="1" x14ac:dyDescent="0.3">
      <c r="B32" s="89" t="s">
        <v>42</v>
      </c>
      <c r="C32" s="119">
        <f>IFERROR('APPENDIX 13'!C39/'APPENDIX 13'!C$44*100,"")</f>
        <v>0</v>
      </c>
      <c r="D32" s="119">
        <f>IFERROR('APPENDIX 13'!D39/'APPENDIX 13'!D$44*100,"")</f>
        <v>0.24017950767775262</v>
      </c>
      <c r="E32" s="119">
        <f>IFERROR('APPENDIX 13'!E39/'APPENDIX 13'!E$44*100,"")</f>
        <v>2.5469164330760257</v>
      </c>
      <c r="F32" s="119">
        <f>IFERROR('APPENDIX 13'!F39/'APPENDIX 13'!F$44*100,"")</f>
        <v>0.53186115341161444</v>
      </c>
      <c r="G32" s="119">
        <f>IFERROR('APPENDIX 13'!G39/'APPENDIX 13'!G$44*100,"")</f>
        <v>1.3203219314353625</v>
      </c>
      <c r="H32" s="119">
        <f>IFERROR('APPENDIX 13'!H39/'APPENDIX 13'!H$44*100,"")</f>
        <v>0.56178236642170654</v>
      </c>
      <c r="I32" s="119">
        <f>IFERROR('APPENDIX 13'!I39/'APPENDIX 13'!I$44*100,"")</f>
        <v>2.577287407723901</v>
      </c>
      <c r="J32" s="119">
        <f>IFERROR('APPENDIX 13'!J39/'APPENDIX 13'!J$44*100,"")</f>
        <v>1.8927746969716239</v>
      </c>
      <c r="K32" s="119">
        <f>IFERROR('APPENDIX 13'!K39/'APPENDIX 13'!K$44*100,"")</f>
        <v>0</v>
      </c>
      <c r="L32" s="119">
        <f>IFERROR('APPENDIX 13'!L39/'APPENDIX 13'!L$44*100,"")</f>
        <v>0.76044004599294035</v>
      </c>
      <c r="M32" s="119">
        <f>IFERROR('APPENDIX 13'!M39/'APPENDIX 13'!M$44*100,"")</f>
        <v>1.1085959842675621</v>
      </c>
      <c r="N32" s="119">
        <f>IFERROR('APPENDIX 13'!N39/'APPENDIX 13'!N$44*100,"")</f>
        <v>0.74279164698714462</v>
      </c>
      <c r="O32" s="119">
        <f>IFERROR('APPENDIX 13'!O39/'APPENDIX 13'!O$44*100,"")</f>
        <v>0</v>
      </c>
      <c r="P32" s="119">
        <f>IFERROR('APPENDIX 13'!P39/'APPENDIX 13'!P$44*100,"")</f>
        <v>3.0575042752344263E-2</v>
      </c>
      <c r="Q32" s="120">
        <f>IFERROR('APPENDIX 13'!Q39/'APPENDIX 13'!Q$44*100,"")</f>
        <v>0.90070548146709462</v>
      </c>
      <c r="R32" s="13"/>
      <c r="S32" s="208"/>
    </row>
    <row r="33" spans="2:19" ht="25.5" customHeight="1" x14ac:dyDescent="0.3">
      <c r="B33" s="89" t="s">
        <v>43</v>
      </c>
      <c r="C33" s="119">
        <f>IFERROR('APPENDIX 13'!C40/'APPENDIX 13'!C$44*100,"")</f>
        <v>0</v>
      </c>
      <c r="D33" s="119">
        <f>IFERROR('APPENDIX 13'!D40/'APPENDIX 13'!D$44*100,"")</f>
        <v>0.64982468187516529</v>
      </c>
      <c r="E33" s="119">
        <f>IFERROR('APPENDIX 13'!E40/'APPENDIX 13'!E$44*100,"")</f>
        <v>0.15682563103565603</v>
      </c>
      <c r="F33" s="119">
        <f>IFERROR('APPENDIX 13'!F40/'APPENDIX 13'!F$44*100,"")</f>
        <v>0.53508135867427731</v>
      </c>
      <c r="G33" s="119">
        <f>IFERROR('APPENDIX 13'!G40/'APPENDIX 13'!G$44*100,"")</f>
        <v>0.20581421321080517</v>
      </c>
      <c r="H33" s="119">
        <f>IFERROR('APPENDIX 13'!H40/'APPENDIX 13'!H$44*100,"")</f>
        <v>8.3162591563974875E-2</v>
      </c>
      <c r="I33" s="119">
        <f>IFERROR('APPENDIX 13'!I40/'APPENDIX 13'!I$44*100,"")</f>
        <v>2.3440038700782937</v>
      </c>
      <c r="J33" s="119">
        <f>IFERROR('APPENDIX 13'!J40/'APPENDIX 13'!J$44*100,"")</f>
        <v>1.6805617131301089</v>
      </c>
      <c r="K33" s="119">
        <f>IFERROR('APPENDIX 13'!K40/'APPENDIX 13'!K$44*100,"")</f>
        <v>0</v>
      </c>
      <c r="L33" s="119">
        <f>IFERROR('APPENDIX 13'!L40/'APPENDIX 13'!L$44*100,"")</f>
        <v>1.5715928319299461</v>
      </c>
      <c r="M33" s="119">
        <f>IFERROR('APPENDIX 13'!M40/'APPENDIX 13'!M$44*100,"")</f>
        <v>0.22180969883071447</v>
      </c>
      <c r="N33" s="119">
        <f>IFERROR('APPENDIX 13'!N40/'APPENDIX 13'!N$44*100,"")</f>
        <v>0.78444516455610414</v>
      </c>
      <c r="O33" s="119">
        <f>IFERROR('APPENDIX 13'!O40/'APPENDIX 13'!O$44*100,"")</f>
        <v>0</v>
      </c>
      <c r="P33" s="119">
        <f>IFERROR('APPENDIX 13'!P40/'APPENDIX 13'!P$44*100,"")</f>
        <v>2.6148514580078146</v>
      </c>
      <c r="Q33" s="120">
        <f>IFERROR('APPENDIX 13'!Q40/'APPENDIX 13'!Q$44*100,"")</f>
        <v>0.86430824356098623</v>
      </c>
      <c r="R33" s="13"/>
      <c r="S33" s="208"/>
    </row>
    <row r="34" spans="2:19" ht="25.5" customHeight="1" x14ac:dyDescent="0.3">
      <c r="B34" s="89" t="s">
        <v>196</v>
      </c>
      <c r="C34" s="119">
        <f>IFERROR('APPENDIX 13'!C31/'APPENDIX 13'!C$44*100,"")</f>
        <v>0</v>
      </c>
      <c r="D34" s="119">
        <f>IFERROR('APPENDIX 13'!D31/'APPENDIX 13'!D$44*100,"")</f>
        <v>0.36196445633891194</v>
      </c>
      <c r="E34" s="119">
        <f>IFERROR('APPENDIX 13'!E31/'APPENDIX 13'!E$44*100,"")</f>
        <v>1.0612322267125871</v>
      </c>
      <c r="F34" s="119">
        <f>IFERROR('APPENDIX 13'!F31/'APPENDIX 13'!F$44*100,"")</f>
        <v>0.78796162984192464</v>
      </c>
      <c r="G34" s="119">
        <f>IFERROR('APPENDIX 13'!G31/'APPENDIX 13'!G$44*100,"")</f>
        <v>0.66326427012387545</v>
      </c>
      <c r="H34" s="119">
        <f>IFERROR('APPENDIX 13'!H31/'APPENDIX 13'!H$44*100,"")</f>
        <v>7.3428830290576827E-2</v>
      </c>
      <c r="I34" s="119">
        <f>IFERROR('APPENDIX 13'!I31/'APPENDIX 13'!I$44*100,"")</f>
        <v>1.7284298248660444</v>
      </c>
      <c r="J34" s="119">
        <f>IFERROR('APPENDIX 13'!J31/'APPENDIX 13'!J$44*100,"")</f>
        <v>1.7508167366510345</v>
      </c>
      <c r="K34" s="119">
        <f>IFERROR('APPENDIX 13'!K31/'APPENDIX 13'!K$44*100,"")</f>
        <v>0</v>
      </c>
      <c r="L34" s="119">
        <f>IFERROR('APPENDIX 13'!L31/'APPENDIX 13'!L$44*100,"")</f>
        <v>1.6331008580997282</v>
      </c>
      <c r="M34" s="119">
        <f>IFERROR('APPENDIX 13'!M31/'APPENDIX 13'!M$44*100,"")</f>
        <v>0.95580735216768198</v>
      </c>
      <c r="N34" s="119">
        <f>IFERROR('APPENDIX 13'!N31/'APPENDIX 13'!N$44*100,"")</f>
        <v>1.155496817035865</v>
      </c>
      <c r="O34" s="119">
        <f>IFERROR('APPENDIX 13'!O31/'APPENDIX 13'!O$44*100,"")</f>
        <v>0.26385363154622893</v>
      </c>
      <c r="P34" s="119">
        <f>IFERROR('APPENDIX 13'!P31/'APPENDIX 13'!P$44*100,"")</f>
        <v>6.9874515807297102E-2</v>
      </c>
      <c r="Q34" s="120">
        <f>IFERROR('APPENDIX 13'!Q31/'APPENDIX 13'!Q$44*100,"")</f>
        <v>0.85649885561482164</v>
      </c>
      <c r="R34" s="13"/>
      <c r="S34" s="208"/>
    </row>
    <row r="35" spans="2:19" ht="25.5" customHeight="1" x14ac:dyDescent="0.3">
      <c r="B35" s="89" t="s">
        <v>31</v>
      </c>
      <c r="C35" s="119">
        <f>IFERROR('APPENDIX 13'!C23/'APPENDIX 13'!C$44*100,"")</f>
        <v>0</v>
      </c>
      <c r="D35" s="119">
        <f>IFERROR('APPENDIX 13'!D23/'APPENDIX 13'!D$44*100,"")</f>
        <v>1.6371276726562654</v>
      </c>
      <c r="E35" s="119">
        <f>IFERROR('APPENDIX 13'!E23/'APPENDIX 13'!E$44*100,"")</f>
        <v>1.699989840426511</v>
      </c>
      <c r="F35" s="119">
        <f>IFERROR('APPENDIX 13'!F23/'APPENDIX 13'!F$44*100,"")</f>
        <v>0.94928261453549811</v>
      </c>
      <c r="G35" s="119">
        <f>IFERROR('APPENDIX 13'!G23/'APPENDIX 13'!G$44*100,"")</f>
        <v>0.24140643288184724</v>
      </c>
      <c r="H35" s="119">
        <f>IFERROR('APPENDIX 13'!H23/'APPENDIX 13'!H$44*100,"")</f>
        <v>2.6175305410638892</v>
      </c>
      <c r="I35" s="119">
        <f>IFERROR('APPENDIX 13'!I23/'APPENDIX 13'!I$44*100,"")</f>
        <v>1.5324058398360956</v>
      </c>
      <c r="J35" s="119">
        <f>IFERROR('APPENDIX 13'!J23/'APPENDIX 13'!J$44*100,"")</f>
        <v>1.0362914069129172</v>
      </c>
      <c r="K35" s="119">
        <f>IFERROR('APPENDIX 13'!K23/'APPENDIX 13'!K$44*100,"")</f>
        <v>0</v>
      </c>
      <c r="L35" s="119">
        <f>IFERROR('APPENDIX 13'!L23/'APPENDIX 13'!L$44*100,"")</f>
        <v>0.56507047062426874</v>
      </c>
      <c r="M35" s="119">
        <f>IFERROR('APPENDIX 13'!M23/'APPENDIX 13'!M$44*100,"")</f>
        <v>1.5199008524221524</v>
      </c>
      <c r="N35" s="119">
        <f>IFERROR('APPENDIX 13'!N23/'APPENDIX 13'!N$44*100,"")</f>
        <v>2.4811023638724219</v>
      </c>
      <c r="O35" s="119">
        <f>IFERROR('APPENDIX 13'!O23/'APPENDIX 13'!O$44*100,"")</f>
        <v>0</v>
      </c>
      <c r="P35" s="119">
        <f>IFERROR('APPENDIX 13'!P23/'APPENDIX 13'!P$44*100,"")</f>
        <v>1.4143065896597313</v>
      </c>
      <c r="Q35" s="120">
        <f>IFERROR('APPENDIX 13'!Q23/'APPENDIX 13'!Q$44*100,"")</f>
        <v>0.83359997464702174</v>
      </c>
      <c r="R35" s="13"/>
      <c r="S35" s="208"/>
    </row>
    <row r="36" spans="2:19" ht="25.5" customHeight="1" x14ac:dyDescent="0.3">
      <c r="B36" s="89" t="s">
        <v>218</v>
      </c>
      <c r="C36" s="119">
        <f>IFERROR('APPENDIX 13'!C36/'APPENDIX 13'!C$44*100,"")</f>
        <v>0</v>
      </c>
      <c r="D36" s="119">
        <f>IFERROR('APPENDIX 13'!D36/'APPENDIX 13'!D$44*100,"")</f>
        <v>0.71160511539836946</v>
      </c>
      <c r="E36" s="119">
        <f>IFERROR('APPENDIX 13'!E36/'APPENDIX 13'!E$44*100,"")</f>
        <v>0.43242963131657841</v>
      </c>
      <c r="F36" s="119">
        <f>IFERROR('APPENDIX 13'!F36/'APPENDIX 13'!F$44*100,"")</f>
        <v>0.29560919362953009</v>
      </c>
      <c r="G36" s="119">
        <f>IFERROR('APPENDIX 13'!G36/'APPENDIX 13'!G$44*100,"")</f>
        <v>1.1717464439388059</v>
      </c>
      <c r="H36" s="119">
        <f>IFERROR('APPENDIX 13'!H36/'APPENDIX 13'!H$44*100,"")</f>
        <v>0.35744740067862452</v>
      </c>
      <c r="I36" s="119">
        <f>IFERROR('APPENDIX 13'!I36/'APPENDIX 13'!I$44*100,"")</f>
        <v>1.5935748202900863</v>
      </c>
      <c r="J36" s="119">
        <f>IFERROR('APPENDIX 13'!J36/'APPENDIX 13'!J$44*100,"")</f>
        <v>1.4061565953982931</v>
      </c>
      <c r="K36" s="119">
        <f>IFERROR('APPENDIX 13'!K36/'APPENDIX 13'!K$44*100,"")</f>
        <v>0.37149163751210529</v>
      </c>
      <c r="L36" s="119">
        <f>IFERROR('APPENDIX 13'!L36/'APPENDIX 13'!L$44*100,"")</f>
        <v>0.45114254296774969</v>
      </c>
      <c r="M36" s="119">
        <f>IFERROR('APPENDIX 13'!M36/'APPENDIX 13'!M$44*100,"")</f>
        <v>0.2952760097358833</v>
      </c>
      <c r="N36" s="119">
        <f>IFERROR('APPENDIX 13'!N36/'APPENDIX 13'!N$44*100,"")</f>
        <v>0.38289466531398636</v>
      </c>
      <c r="O36" s="119">
        <f>IFERROR('APPENDIX 13'!O36/'APPENDIX 13'!O$44*100,"")</f>
        <v>0.64002797176353965</v>
      </c>
      <c r="P36" s="119">
        <f>IFERROR('APPENDIX 13'!P36/'APPENDIX 13'!P$44*100,"")</f>
        <v>0.61563902893664213</v>
      </c>
      <c r="Q36" s="120">
        <f>IFERROR('APPENDIX 13'!Q36/'APPENDIX 13'!Q$44*100,"")</f>
        <v>0.82367592082151808</v>
      </c>
      <c r="R36" s="13"/>
      <c r="S36" s="208"/>
    </row>
    <row r="37" spans="2:19" ht="25.5" customHeight="1" x14ac:dyDescent="0.3">
      <c r="B37" s="89" t="s">
        <v>41</v>
      </c>
      <c r="C37" s="119">
        <f>IFERROR('APPENDIX 13'!C38/'APPENDIX 13'!C$44*100,"")</f>
        <v>0</v>
      </c>
      <c r="D37" s="119">
        <f>IFERROR('APPENDIX 13'!D38/'APPENDIX 13'!D$44*100,"")</f>
        <v>1.4280267367203685</v>
      </c>
      <c r="E37" s="119">
        <f>IFERROR('APPENDIX 13'!E38/'APPENDIX 13'!E$44*100,"")</f>
        <v>2.6119649774273368</v>
      </c>
      <c r="F37" s="119">
        <f>IFERROR('APPENDIX 13'!F38/'APPENDIX 13'!F$44*100,"")</f>
        <v>1.9225661156631819</v>
      </c>
      <c r="G37" s="119">
        <f>IFERROR('APPENDIX 13'!G38/'APPENDIX 13'!G$44*100,"")</f>
        <v>0.48652916857111222</v>
      </c>
      <c r="H37" s="119">
        <f>IFERROR('APPENDIX 13'!H38/'APPENDIX 13'!H$44*100,"")</f>
        <v>4.1003191785445692</v>
      </c>
      <c r="I37" s="119">
        <f>IFERROR('APPENDIX 13'!I38/'APPENDIX 13'!I$44*100,"")</f>
        <v>0.78231002249162795</v>
      </c>
      <c r="J37" s="119">
        <f>IFERROR('APPENDIX 13'!J38/'APPENDIX 13'!J$44*100,"")</f>
        <v>0.50628133170773371</v>
      </c>
      <c r="K37" s="119">
        <f>IFERROR('APPENDIX 13'!K38/'APPENDIX 13'!K$44*100,"")</f>
        <v>0</v>
      </c>
      <c r="L37" s="119">
        <f>IFERROR('APPENDIX 13'!L38/'APPENDIX 13'!L$44*100,"")</f>
        <v>0.37344158745939215</v>
      </c>
      <c r="M37" s="119">
        <f>IFERROR('APPENDIX 13'!M38/'APPENDIX 13'!M$44*100,"")</f>
        <v>2.9965737016160459</v>
      </c>
      <c r="N37" s="119">
        <f>IFERROR('APPENDIX 13'!N38/'APPENDIX 13'!N$44*100,"")</f>
        <v>2.5356755318059907</v>
      </c>
      <c r="O37" s="119">
        <f>IFERROR('APPENDIX 13'!O38/'APPENDIX 13'!O$44*100,"")</f>
        <v>2.1378957977961185E-2</v>
      </c>
      <c r="P37" s="119">
        <f>IFERROR('APPENDIX 13'!P38/'APPENDIX 13'!P$44*100,"")</f>
        <v>0.67462777521228567</v>
      </c>
      <c r="Q37" s="120">
        <f>IFERROR('APPENDIX 13'!Q38/'APPENDIX 13'!Q$44*100,"")</f>
        <v>0.79173731579353457</v>
      </c>
      <c r="R37" s="13"/>
      <c r="S37" s="208"/>
    </row>
    <row r="38" spans="2:19" ht="25.5" customHeight="1" x14ac:dyDescent="0.3">
      <c r="B38" s="89" t="s">
        <v>40</v>
      </c>
      <c r="C38" s="119">
        <f>IFERROR('APPENDIX 13'!C37/'APPENDIX 13'!C$44*100,"")</f>
        <v>0</v>
      </c>
      <c r="D38" s="119">
        <f>IFERROR('APPENDIX 13'!D37/'APPENDIX 13'!D$44*100,"")</f>
        <v>0.43701046204283889</v>
      </c>
      <c r="E38" s="119">
        <f>IFERROR('APPENDIX 13'!E37/'APPENDIX 13'!E$44*100,"")</f>
        <v>0.5883688566115981</v>
      </c>
      <c r="F38" s="119">
        <f>IFERROR('APPENDIX 13'!F37/'APPENDIX 13'!F$44*100,"")</f>
        <v>0.22258962692792136</v>
      </c>
      <c r="G38" s="119">
        <f>IFERROR('APPENDIX 13'!G37/'APPENDIX 13'!G$44*100,"")</f>
        <v>0.41170505122176326</v>
      </c>
      <c r="H38" s="119">
        <f>IFERROR('APPENDIX 13'!H37/'APPENDIX 13'!H$44*100,"")</f>
        <v>0.33353861823522096</v>
      </c>
      <c r="I38" s="119">
        <f>IFERROR('APPENDIX 13'!I37/'APPENDIX 13'!I$44*100,"")</f>
        <v>0.97088834510676536</v>
      </c>
      <c r="J38" s="119">
        <f>IFERROR('APPENDIX 13'!J37/'APPENDIX 13'!J$44*100,"")</f>
        <v>0</v>
      </c>
      <c r="K38" s="119">
        <f>IFERROR('APPENDIX 13'!K37/'APPENDIX 13'!K$44*100,"")</f>
        <v>3.7060609497552766</v>
      </c>
      <c r="L38" s="119">
        <f>IFERROR('APPENDIX 13'!L37/'APPENDIX 13'!L$44*100,"")</f>
        <v>0.57589086216678964</v>
      </c>
      <c r="M38" s="119">
        <f>IFERROR('APPENDIX 13'!M37/'APPENDIX 13'!M$44*100,"")</f>
        <v>1.2596544315091682</v>
      </c>
      <c r="N38" s="119">
        <f>IFERROR('APPENDIX 13'!N37/'APPENDIX 13'!N$44*100,"")</f>
        <v>0.59677488815324542</v>
      </c>
      <c r="O38" s="119">
        <f>IFERROR('APPENDIX 13'!O37/'APPENDIX 13'!O$44*100,"")</f>
        <v>0.51380203687210335</v>
      </c>
      <c r="P38" s="119">
        <f>IFERROR('APPENDIX 13'!P37/'APPENDIX 13'!P$44*100,"")</f>
        <v>0.17301256950550667</v>
      </c>
      <c r="Q38" s="120">
        <f>IFERROR('APPENDIX 13'!Q37/'APPENDIX 13'!Q$44*100,"")</f>
        <v>0.67101397481014602</v>
      </c>
      <c r="R38" s="13"/>
      <c r="S38" s="208"/>
    </row>
    <row r="39" spans="2:19" ht="25.5" customHeight="1" x14ac:dyDescent="0.3">
      <c r="B39" s="89" t="s">
        <v>197</v>
      </c>
      <c r="C39" s="119">
        <f>IFERROR('APPENDIX 13'!C32/'APPENDIX 13'!C$44*100,"")</f>
        <v>6.6102364976469374</v>
      </c>
      <c r="D39" s="119">
        <f>IFERROR('APPENDIX 13'!D32/'APPENDIX 13'!D$44*100,"")</f>
        <v>0.77970889468723248</v>
      </c>
      <c r="E39" s="119">
        <f>IFERROR('APPENDIX 13'!E32/'APPENDIX 13'!E$44*100,"")</f>
        <v>0.39172315230427995</v>
      </c>
      <c r="F39" s="119">
        <f>IFERROR('APPENDIX 13'!F32/'APPENDIX 13'!F$44*100,"")</f>
        <v>0.72306790273586563</v>
      </c>
      <c r="G39" s="119">
        <f>IFERROR('APPENDIX 13'!G32/'APPENDIX 13'!G$44*100,"")</f>
        <v>0.8737909085440867</v>
      </c>
      <c r="H39" s="119">
        <f>IFERROR('APPENDIX 13'!H32/'APPENDIX 13'!H$44*100,"")</f>
        <v>0.22842880068217752</v>
      </c>
      <c r="I39" s="119">
        <f>IFERROR('APPENDIX 13'!I32/'APPENDIX 13'!I$44*100,"")</f>
        <v>0.47340875390174841</v>
      </c>
      <c r="J39" s="119">
        <f>IFERROR('APPENDIX 13'!J32/'APPENDIX 13'!J$44*100,"")</f>
        <v>0.2643832866064274</v>
      </c>
      <c r="K39" s="119">
        <f>IFERROR('APPENDIX 13'!K32/'APPENDIX 13'!K$44*100,"")</f>
        <v>0</v>
      </c>
      <c r="L39" s="119">
        <f>IFERROR('APPENDIX 13'!L32/'APPENDIX 13'!L$44*100,"")</f>
        <v>0.11904941228453361</v>
      </c>
      <c r="M39" s="119">
        <f>IFERROR('APPENDIX 13'!M32/'APPENDIX 13'!M$44*100,"")</f>
        <v>0.24201293432963589</v>
      </c>
      <c r="N39" s="119">
        <f>IFERROR('APPENDIX 13'!N32/'APPENDIX 13'!N$44*100,"")</f>
        <v>0.57863089829693592</v>
      </c>
      <c r="O39" s="119">
        <f>IFERROR('APPENDIX 13'!O32/'APPENDIX 13'!O$44*100,"")</f>
        <v>0</v>
      </c>
      <c r="P39" s="119">
        <f>IFERROR('APPENDIX 13'!P32/'APPENDIX 13'!P$44*100,"")</f>
        <v>0.43440282724257395</v>
      </c>
      <c r="Q39" s="120">
        <f>IFERROR('APPENDIX 13'!Q32/'APPENDIX 13'!Q$44*100,"")</f>
        <v>0.36057395565996858</v>
      </c>
      <c r="R39" s="13"/>
      <c r="S39" s="208"/>
    </row>
    <row r="40" spans="2:19" ht="25.5" customHeight="1" x14ac:dyDescent="0.3">
      <c r="B40" s="89" t="s">
        <v>23</v>
      </c>
      <c r="C40" s="119">
        <f>IFERROR('APPENDIX 13'!C15/'APPENDIX 13'!C$44*100,"")</f>
        <v>0</v>
      </c>
      <c r="D40" s="119">
        <f>IFERROR('APPENDIX 13'!D15/'APPENDIX 13'!D$44*100,"")</f>
        <v>0.73337356954482946</v>
      </c>
      <c r="E40" s="119">
        <f>IFERROR('APPENDIX 13'!E15/'APPENDIX 13'!E$44*100,"")</f>
        <v>0.36949482373139997</v>
      </c>
      <c r="F40" s="119">
        <f>IFERROR('APPENDIX 13'!F15/'APPENDIX 13'!F$44*100,"")</f>
        <v>0.37067198998610323</v>
      </c>
      <c r="G40" s="119">
        <f>IFERROR('APPENDIX 13'!G15/'APPENDIX 13'!G$44*100,"")</f>
        <v>9.141338658246112E-2</v>
      </c>
      <c r="H40" s="119">
        <f>IFERROR('APPENDIX 13'!H15/'APPENDIX 13'!H$44*100,"")</f>
        <v>2.1731084674100352</v>
      </c>
      <c r="I40" s="119">
        <f>IFERROR('APPENDIX 13'!I15/'APPENDIX 13'!I$44*100,"")</f>
        <v>0.44101231226191778</v>
      </c>
      <c r="J40" s="119">
        <f>IFERROR('APPENDIX 13'!J15/'APPENDIX 13'!J$44*100,"")</f>
        <v>0.22572116301845516</v>
      </c>
      <c r="K40" s="119">
        <f>IFERROR('APPENDIX 13'!K15/'APPENDIX 13'!K$44*100,"")</f>
        <v>0</v>
      </c>
      <c r="L40" s="119">
        <f>IFERROR('APPENDIX 13'!L15/'APPENDIX 13'!L$44*100,"")</f>
        <v>0.12939280280777865</v>
      </c>
      <c r="M40" s="119">
        <f>IFERROR('APPENDIX 13'!M15/'APPENDIX 13'!M$44*100,"")</f>
        <v>0.18339959497703379</v>
      </c>
      <c r="N40" s="119">
        <f>IFERROR('APPENDIX 13'!N15/'APPENDIX 13'!N$44*100,"")</f>
        <v>0.10010964053014339</v>
      </c>
      <c r="O40" s="119">
        <f>IFERROR('APPENDIX 13'!O15/'APPENDIX 13'!O$44*100,"")</f>
        <v>0</v>
      </c>
      <c r="P40" s="119">
        <f>IFERROR('APPENDIX 13'!P15/'APPENDIX 13'!P$44*100,"")</f>
        <v>0.98322484464715354</v>
      </c>
      <c r="Q40" s="120">
        <f>IFERROR('APPENDIX 13'!Q15/'APPENDIX 13'!Q$44*100,"")</f>
        <v>0.25692820593456284</v>
      </c>
      <c r="R40" s="13"/>
      <c r="S40" s="208"/>
    </row>
    <row r="41" spans="2:19" ht="25.5" customHeight="1" x14ac:dyDescent="0.3">
      <c r="B41" s="89" t="s">
        <v>202</v>
      </c>
      <c r="C41" s="119">
        <f>IFERROR('APPENDIX 13'!C10/'APPENDIX 13'!C$44*100,"")</f>
        <v>0.38396343411696537</v>
      </c>
      <c r="D41" s="119">
        <f>IFERROR('APPENDIX 13'!D10/'APPENDIX 13'!D$44*100,"")</f>
        <v>0.25016232163119717</v>
      </c>
      <c r="E41" s="119">
        <f>IFERROR('APPENDIX 13'!E10/'APPENDIX 13'!E$44*100,"")</f>
        <v>0.58345953250961247</v>
      </c>
      <c r="F41" s="119">
        <f>IFERROR('APPENDIX 13'!F10/'APPENDIX 13'!F$44*100,"")</f>
        <v>0.21026433836410374</v>
      </c>
      <c r="G41" s="119">
        <f>IFERROR('APPENDIX 13'!G10/'APPENDIX 13'!G$44*100,"")</f>
        <v>9.2830945385290561E-2</v>
      </c>
      <c r="H41" s="119">
        <f>IFERROR('APPENDIX 13'!H10/'APPENDIX 13'!H$44*100,"")</f>
        <v>7.994267813893445E-3</v>
      </c>
      <c r="I41" s="119">
        <f>IFERROR('APPENDIX 13'!I10/'APPENDIX 13'!I$44*100,"")</f>
        <v>2.7538537420936045E-2</v>
      </c>
      <c r="J41" s="119">
        <f>IFERROR('APPENDIX 13'!J10/'APPENDIX 13'!J$44*100,"")</f>
        <v>9.0963022452535697E-3</v>
      </c>
      <c r="K41" s="119">
        <f>IFERROR('APPENDIX 13'!K10/'APPENDIX 13'!K$44*100,"")</f>
        <v>0</v>
      </c>
      <c r="L41" s="119">
        <f>IFERROR('APPENDIX 13'!L10/'APPENDIX 13'!L$44*100,"")</f>
        <v>6.4269611018221446E-3</v>
      </c>
      <c r="M41" s="119">
        <f>IFERROR('APPENDIX 13'!M10/'APPENDIX 13'!M$44*100,"")</f>
        <v>3.337925865039193E-2</v>
      </c>
      <c r="N41" s="119">
        <f>IFERROR('APPENDIX 13'!N10/'APPENDIX 13'!N$44*100,"")</f>
        <v>7.1128676187672393E-2</v>
      </c>
      <c r="O41" s="119">
        <f>IFERROR('APPENDIX 13'!O10/'APPENDIX 13'!O$44*100,"")</f>
        <v>0</v>
      </c>
      <c r="P41" s="119">
        <f>IFERROR('APPENDIX 13'!P10/'APPENDIX 13'!P$44*100,"")</f>
        <v>5.6247535546122981E-2</v>
      </c>
      <c r="Q41" s="120">
        <f>IFERROR('APPENDIX 13'!Q10/'APPENDIX 13'!Q$44*100,"")</f>
        <v>5.1827806069572692E-2</v>
      </c>
      <c r="R41" s="13"/>
      <c r="S41" s="208"/>
    </row>
    <row r="42" spans="2:19" ht="25.5" customHeight="1" x14ac:dyDescent="0.3">
      <c r="B42" s="89" t="s">
        <v>217</v>
      </c>
      <c r="C42" s="119">
        <f>IFERROR('APPENDIX 13'!C33/'APPENDIX 13'!C$44*100,"")</f>
        <v>0</v>
      </c>
      <c r="D42" s="119">
        <f>IFERROR('APPENDIX 13'!D33/'APPENDIX 13'!D$44*100,"")</f>
        <v>0</v>
      </c>
      <c r="E42" s="119">
        <f>IFERROR('APPENDIX 13'!E33/'APPENDIX 13'!E$44*100,"")</f>
        <v>0</v>
      </c>
      <c r="F42" s="119">
        <f>IFERROR('APPENDIX 13'!F33/'APPENDIX 13'!F$44*100,"")</f>
        <v>0</v>
      </c>
      <c r="G42" s="119">
        <f>IFERROR('APPENDIX 13'!G33/'APPENDIX 13'!G$44*100,"")</f>
        <v>0</v>
      </c>
      <c r="H42" s="119">
        <f>IFERROR('APPENDIX 13'!H33/'APPENDIX 13'!H$44*100,"")</f>
        <v>0</v>
      </c>
      <c r="I42" s="119">
        <f>IFERROR('APPENDIX 13'!I33/'APPENDIX 13'!I$44*100,"")</f>
        <v>0</v>
      </c>
      <c r="J42" s="119">
        <f>IFERROR('APPENDIX 13'!J33/'APPENDIX 13'!J$44*100,"")</f>
        <v>0</v>
      </c>
      <c r="K42" s="119">
        <f>IFERROR('APPENDIX 13'!K33/'APPENDIX 13'!K$44*100,"")</f>
        <v>0</v>
      </c>
      <c r="L42" s="119">
        <f>IFERROR('APPENDIX 13'!L33/'APPENDIX 13'!L$44*100,"")</f>
        <v>0</v>
      </c>
      <c r="M42" s="119">
        <f>IFERROR('APPENDIX 13'!M33/'APPENDIX 13'!M$44*100,"")</f>
        <v>0</v>
      </c>
      <c r="N42" s="119">
        <f>IFERROR('APPENDIX 13'!N33/'APPENDIX 13'!N$44*100,"")</f>
        <v>0</v>
      </c>
      <c r="O42" s="119">
        <f>IFERROR('APPENDIX 13'!O33/'APPENDIX 13'!O$44*100,"")</f>
        <v>0</v>
      </c>
      <c r="P42" s="119">
        <f>IFERROR('APPENDIX 13'!P33/'APPENDIX 13'!P$44*100,"")</f>
        <v>0</v>
      </c>
      <c r="Q42" s="120">
        <f>IFERROR('APPENDIX 13'!Q33/'APPENDIX 13'!Q$44*100,"")</f>
        <v>0</v>
      </c>
      <c r="R42" s="13"/>
      <c r="S42" s="208"/>
    </row>
    <row r="43" spans="2:19" ht="25.5" customHeight="1" x14ac:dyDescent="0.3">
      <c r="B43" s="89" t="s">
        <v>46</v>
      </c>
      <c r="C43" s="119">
        <f>IFERROR('APPENDIX 13'!C43/'APPENDIX 13'!C$44*100,"")</f>
        <v>0</v>
      </c>
      <c r="D43" s="119">
        <f>IFERROR('APPENDIX 13'!D43/'APPENDIX 13'!D$44*100,"")</f>
        <v>0</v>
      </c>
      <c r="E43" s="119">
        <f>IFERROR('APPENDIX 13'!E43/'APPENDIX 13'!E$44*100,"")</f>
        <v>0</v>
      </c>
      <c r="F43" s="119">
        <f>IFERROR('APPENDIX 13'!F43/'APPENDIX 13'!F$44*100,"")</f>
        <v>0</v>
      </c>
      <c r="G43" s="119">
        <f>IFERROR('APPENDIX 13'!G43/'APPENDIX 13'!G$44*100,"")</f>
        <v>0</v>
      </c>
      <c r="H43" s="119">
        <f>IFERROR('APPENDIX 13'!H43/'APPENDIX 13'!H$44*100,"")</f>
        <v>0</v>
      </c>
      <c r="I43" s="119">
        <f>IFERROR('APPENDIX 13'!I43/'APPENDIX 13'!I$44*100,"")</f>
        <v>0</v>
      </c>
      <c r="J43" s="119">
        <f>IFERROR('APPENDIX 13'!J43/'APPENDIX 13'!J$44*100,"")</f>
        <v>0</v>
      </c>
      <c r="K43" s="119">
        <f>IFERROR('APPENDIX 13'!K43/'APPENDIX 13'!K$44*100,"")</f>
        <v>0</v>
      </c>
      <c r="L43" s="119">
        <f>IFERROR('APPENDIX 13'!L43/'APPENDIX 13'!L$44*100,"")</f>
        <v>0</v>
      </c>
      <c r="M43" s="119">
        <f>IFERROR('APPENDIX 13'!M43/'APPENDIX 13'!M$44*100,"")</f>
        <v>0</v>
      </c>
      <c r="N43" s="119">
        <f>IFERROR('APPENDIX 13'!N43/'APPENDIX 13'!N$44*100,"")</f>
        <v>0</v>
      </c>
      <c r="O43" s="119">
        <f>IFERROR('APPENDIX 13'!O43/'APPENDIX 13'!O$44*100,"")</f>
        <v>0</v>
      </c>
      <c r="P43" s="119">
        <f>IFERROR('APPENDIX 13'!P43/'APPENDIX 13'!P$44*100,"")</f>
        <v>0</v>
      </c>
      <c r="Q43" s="120">
        <f>IFERROR('APPENDIX 13'!Q43/'APPENDIX 13'!Q$44*100,"")</f>
        <v>0</v>
      </c>
      <c r="R43" s="13"/>
      <c r="S43" s="208"/>
    </row>
    <row r="44" spans="2:19" ht="25.5" customHeight="1" x14ac:dyDescent="0.25">
      <c r="B44" s="122" t="s">
        <v>47</v>
      </c>
      <c r="C44" s="123">
        <f>IFERROR('APPENDIX 13'!C44/'APPENDIX 13'!C$44*100,"")</f>
        <v>100</v>
      </c>
      <c r="D44" s="123">
        <f>IFERROR('APPENDIX 13'!D44/'APPENDIX 13'!D$44*100,"")</f>
        <v>100</v>
      </c>
      <c r="E44" s="123">
        <f>IFERROR('APPENDIX 13'!E44/'APPENDIX 13'!E$44*100,"")</f>
        <v>100</v>
      </c>
      <c r="F44" s="123">
        <f>IFERROR('APPENDIX 13'!F44/'APPENDIX 13'!F$44*100,"")</f>
        <v>100</v>
      </c>
      <c r="G44" s="123">
        <f>IFERROR('APPENDIX 13'!G44/'APPENDIX 13'!G$44*100,"")</f>
        <v>100</v>
      </c>
      <c r="H44" s="123">
        <f>IFERROR('APPENDIX 13'!H44/'APPENDIX 13'!H$44*100,"")</f>
        <v>100</v>
      </c>
      <c r="I44" s="123">
        <f>IFERROR('APPENDIX 13'!I44/'APPENDIX 13'!I$44*100,"")</f>
        <v>100</v>
      </c>
      <c r="J44" s="123">
        <f>IFERROR('APPENDIX 13'!J44/'APPENDIX 13'!J$44*100,"")</f>
        <v>100</v>
      </c>
      <c r="K44" s="123">
        <f>IFERROR('APPENDIX 13'!K44/'APPENDIX 13'!K$44*100,"")</f>
        <v>100</v>
      </c>
      <c r="L44" s="123">
        <f>IFERROR('APPENDIX 13'!L44/'APPENDIX 13'!L$44*100,"")</f>
        <v>100</v>
      </c>
      <c r="M44" s="123">
        <f>IFERROR('APPENDIX 13'!M44/'APPENDIX 13'!M$44*100,"")</f>
        <v>100</v>
      </c>
      <c r="N44" s="123">
        <f>IFERROR('APPENDIX 13'!N44/'APPENDIX 13'!N$44*100,"")</f>
        <v>100</v>
      </c>
      <c r="O44" s="123">
        <f>IFERROR('APPENDIX 13'!O44/'APPENDIX 13'!O$44*100,"")</f>
        <v>100</v>
      </c>
      <c r="P44" s="123">
        <f>IFERROR('APPENDIX 13'!P44/'APPENDIX 13'!P$44*100,"")</f>
        <v>100</v>
      </c>
      <c r="Q44" s="123">
        <f>IFERROR('APPENDIX 13'!Q44/'APPENDIX 13'!Q$44*100,"")</f>
        <v>100</v>
      </c>
      <c r="R44" s="13"/>
    </row>
    <row r="45" spans="2:19" ht="25.5" customHeight="1" x14ac:dyDescent="0.25">
      <c r="B45" s="280" t="s">
        <v>48</v>
      </c>
      <c r="C45" s="281"/>
      <c r="D45" s="281"/>
      <c r="E45" s="281"/>
      <c r="F45" s="281"/>
      <c r="G45" s="281"/>
      <c r="H45" s="281"/>
      <c r="I45" s="281"/>
      <c r="J45" s="281"/>
      <c r="K45" s="281"/>
      <c r="L45" s="281"/>
      <c r="M45" s="281"/>
      <c r="N45" s="281"/>
      <c r="O45" s="281"/>
      <c r="P45" s="281"/>
      <c r="Q45" s="282"/>
      <c r="R45" s="13"/>
    </row>
    <row r="46" spans="2:19" ht="25.5" customHeight="1" x14ac:dyDescent="0.3">
      <c r="B46" s="89" t="s">
        <v>50</v>
      </c>
      <c r="C46" s="119">
        <f>IFERROR('APPENDIX 13'!C48/'APPENDIX 13'!C$44*100,"")</f>
        <v>1.5650300834538295</v>
      </c>
      <c r="D46" s="119">
        <f>IFERROR('APPENDIX 13'!D48/'APPENDIX 13'!D$44*100,"")</f>
        <v>18.396630921376055</v>
      </c>
      <c r="E46" s="119">
        <f>IFERROR('APPENDIX 13'!E48/'APPENDIX 13'!E$44*100,"")</f>
        <v>0.19753211004795457</v>
      </c>
      <c r="F46" s="119">
        <f>IFERROR('APPENDIX 13'!F48/'APPENDIX 13'!F$44*100,"")</f>
        <v>30.944647213802138</v>
      </c>
      <c r="G46" s="119">
        <f>IFERROR('APPENDIX 13'!G48/'APPENDIX 13'!G$44*100,"")</f>
        <v>5.021644590423203</v>
      </c>
      <c r="H46" s="119">
        <f>IFERROR('APPENDIX 13'!H48/'APPENDIX 13'!H$44*100,"")</f>
        <v>19.010961029424827</v>
      </c>
      <c r="I46" s="119">
        <f>IFERROR('APPENDIX 13'!I48/'APPENDIX 13'!I$44*100,"")</f>
        <v>4.3085913624172009E-2</v>
      </c>
      <c r="J46" s="119">
        <f>IFERROR('APPENDIX 13'!J48/'APPENDIX 13'!J$44*100,"")</f>
        <v>3.3712588192113904</v>
      </c>
      <c r="K46" s="119">
        <f>IFERROR('APPENDIX 13'!K48/'APPENDIX 13'!K$44*100,"")</f>
        <v>0</v>
      </c>
      <c r="L46" s="119">
        <f>IFERROR('APPENDIX 13'!L48/'APPENDIX 13'!L$44*100,"")</f>
        <v>11.261542169400636</v>
      </c>
      <c r="M46" s="119">
        <f>IFERROR('APPENDIX 13'!M48/'APPENDIX 13'!M$44*100,"")</f>
        <v>12.58366109245469</v>
      </c>
      <c r="N46" s="119">
        <f>IFERROR('APPENDIX 13'!N48/'APPENDIX 13'!N$44*100,"")</f>
        <v>0.22457599896078001</v>
      </c>
      <c r="O46" s="119">
        <f>IFERROR('APPENDIX 13'!O48/'APPENDIX 13'!O$44*100,"")</f>
        <v>10.108321712256561</v>
      </c>
      <c r="P46" s="119">
        <f>IFERROR('APPENDIX 13'!P48/'APPENDIX 13'!P$44*100,"")</f>
        <v>31.286149716495554</v>
      </c>
      <c r="Q46" s="120">
        <f>IFERROR('APPENDIX 13'!Q48/'APPENDIX 13'!Q$49*100,"")</f>
        <v>73.51824423938865</v>
      </c>
      <c r="R46" s="13"/>
      <c r="S46" s="208"/>
    </row>
    <row r="47" spans="2:19" ht="25.5" customHeight="1" x14ac:dyDescent="0.3">
      <c r="B47" s="89" t="s">
        <v>82</v>
      </c>
      <c r="C47" s="119">
        <f>IFERROR('APPENDIX 13'!C47/'APPENDIX 13'!C$44*100,"")</f>
        <v>2.0714529414631769E-2</v>
      </c>
      <c r="D47" s="119">
        <f>IFERROR('APPENDIX 13'!D47/'APPENDIX 13'!D$44*100,"")</f>
        <v>6.2350341877743087</v>
      </c>
      <c r="E47" s="119">
        <f>IFERROR('APPENDIX 13'!E47/'APPENDIX 13'!E$44*100,"")</f>
        <v>0</v>
      </c>
      <c r="F47" s="119">
        <f>IFERROR('APPENDIX 13'!F47/'APPENDIX 13'!F$44*100,"")</f>
        <v>11.350573860350996</v>
      </c>
      <c r="G47" s="119">
        <f>IFERROR('APPENDIX 13'!G47/'APPENDIX 13'!G$44*100,"")</f>
        <v>0.44875314209571127</v>
      </c>
      <c r="H47" s="119">
        <f>IFERROR('APPENDIX 13'!H47/'APPENDIX 13'!H$44*100,"")</f>
        <v>6.1050298748749041</v>
      </c>
      <c r="I47" s="119">
        <f>IFERROR('APPENDIX 13'!I47/'APPENDIX 13'!I$44*100,"")</f>
        <v>0</v>
      </c>
      <c r="J47" s="119">
        <f>IFERROR('APPENDIX 13'!J47/'APPENDIX 13'!J$44*100,"")</f>
        <v>1.6855413991907129</v>
      </c>
      <c r="K47" s="119">
        <f>IFERROR('APPENDIX 13'!K47/'APPENDIX 13'!K$44*100,"")</f>
        <v>0</v>
      </c>
      <c r="L47" s="119">
        <f>IFERROR('APPENDIX 13'!L47/'APPENDIX 13'!L$44*100,"")</f>
        <v>0.22828264569870604</v>
      </c>
      <c r="M47" s="119">
        <f>IFERROR('APPENDIX 13'!M47/'APPENDIX 13'!M$44*100,"")</f>
        <v>-5.3236457177658573E-4</v>
      </c>
      <c r="N47" s="119">
        <f>IFERROR('APPENDIX 13'!N47/'APPENDIX 13'!N$44*100,"")</f>
        <v>-2.2944734254087869E-4</v>
      </c>
      <c r="O47" s="119">
        <f>IFERROR('APPENDIX 13'!O47/'APPENDIX 13'!O$44*100,"")</f>
        <v>0.68650966016491288</v>
      </c>
      <c r="P47" s="119">
        <f>IFERROR('APPENDIX 13'!P47/'APPENDIX 13'!P$44*100,"")</f>
        <v>8.808775248132287</v>
      </c>
      <c r="Q47" s="120">
        <f>IFERROR('APPENDIX 13'!Q47/'APPENDIX 13'!Q$49*100,"")</f>
        <v>16.482912507247679</v>
      </c>
      <c r="R47" s="13"/>
      <c r="S47" s="208"/>
    </row>
    <row r="48" spans="2:19" ht="25.5" customHeight="1" x14ac:dyDescent="0.3">
      <c r="B48" s="89" t="s">
        <v>49</v>
      </c>
      <c r="C48" s="119">
        <f>IFERROR('APPENDIX 13'!C46/'APPENDIX 13'!C$44*100,"")</f>
        <v>1.9261127628579011</v>
      </c>
      <c r="D48" s="119">
        <f>IFERROR('APPENDIX 13'!D46/'APPENDIX 13'!D$44*100,"")</f>
        <v>1.8296264624755172</v>
      </c>
      <c r="E48" s="119">
        <f>IFERROR('APPENDIX 13'!E46/'APPENDIX 13'!E$44*100,"")</f>
        <v>0</v>
      </c>
      <c r="F48" s="119">
        <f>IFERROR('APPENDIX 13'!F46/'APPENDIX 13'!F$44*100,"")</f>
        <v>6.854028001285446</v>
      </c>
      <c r="G48" s="119">
        <f>IFERROR('APPENDIX 13'!G46/'APPENDIX 13'!G$44*100,"")</f>
        <v>0.95520475870658861</v>
      </c>
      <c r="H48" s="119">
        <f>IFERROR('APPENDIX 13'!H46/'APPENDIX 13'!H$44*100,"")</f>
        <v>1.5929688934156843</v>
      </c>
      <c r="I48" s="119">
        <f>IFERROR('APPENDIX 13'!I46/'APPENDIX 13'!I$44*100,"")</f>
        <v>0</v>
      </c>
      <c r="J48" s="119">
        <f>IFERROR('APPENDIX 13'!J46/'APPENDIX 13'!J$44*100,"")</f>
        <v>0.5443245433451861</v>
      </c>
      <c r="K48" s="119">
        <f>IFERROR('APPENDIX 13'!K46/'APPENDIX 13'!K$44*100,"")</f>
        <v>0</v>
      </c>
      <c r="L48" s="119">
        <f>IFERROR('APPENDIX 13'!L46/'APPENDIX 13'!L$44*100,"")</f>
        <v>0.23453386958290026</v>
      </c>
      <c r="M48" s="119">
        <f>IFERROR('APPENDIX 13'!M46/'APPENDIX 13'!M$44*100,"")</f>
        <v>-6.1221925754307357E-4</v>
      </c>
      <c r="N48" s="119">
        <f>IFERROR('APPENDIX 13'!N46/'APPENDIX 13'!N$44*100,"")</f>
        <v>8.8601973811939308E-3</v>
      </c>
      <c r="O48" s="119">
        <f>IFERROR('APPENDIX 13'!O46/'APPENDIX 13'!O$44*100,"")</f>
        <v>1.1223612509162457</v>
      </c>
      <c r="P48" s="119">
        <f>IFERROR('APPENDIX 13'!P46/'APPENDIX 13'!P$44*100,"")</f>
        <v>2.6328011167270784</v>
      </c>
      <c r="Q48" s="120">
        <f>IFERROR('APPENDIX 13'!Q46/'APPENDIX 13'!Q$49*100,"")</f>
        <v>9.9988432533636686</v>
      </c>
      <c r="R48" s="13"/>
      <c r="S48" s="208"/>
    </row>
    <row r="49" spans="2:18" ht="25.5" customHeight="1" x14ac:dyDescent="0.25">
      <c r="B49" s="122" t="s">
        <v>201</v>
      </c>
      <c r="C49" s="123">
        <f>IFERROR('APPENDIX 13'!C49/'APPENDIX 13'!C$49*100,"")</f>
        <v>100</v>
      </c>
      <c r="D49" s="123">
        <f>IFERROR('APPENDIX 13'!D49/'APPENDIX 13'!D$49*100,"")</f>
        <v>100</v>
      </c>
      <c r="E49" s="123">
        <f>IFERROR('APPENDIX 13'!E49/'APPENDIX 13'!E$49*100,"")</f>
        <v>100</v>
      </c>
      <c r="F49" s="123">
        <f>IFERROR('APPENDIX 13'!F49/'APPENDIX 13'!F$49*100,"")</f>
        <v>100</v>
      </c>
      <c r="G49" s="123">
        <f>IFERROR('APPENDIX 13'!G49/'APPENDIX 13'!G$49*100,"")</f>
        <v>100</v>
      </c>
      <c r="H49" s="123">
        <f>IFERROR('APPENDIX 13'!H49/'APPENDIX 13'!H$49*100,"")</f>
        <v>100</v>
      </c>
      <c r="I49" s="123">
        <f>IFERROR('APPENDIX 13'!I49/'APPENDIX 13'!I$49*100,"")</f>
        <v>100</v>
      </c>
      <c r="J49" s="123">
        <f>IFERROR('APPENDIX 13'!J49/'APPENDIX 13'!J$49*100,"")</f>
        <v>100</v>
      </c>
      <c r="K49" s="123">
        <v>0</v>
      </c>
      <c r="L49" s="123">
        <f>IFERROR('APPENDIX 13'!L49/'APPENDIX 13'!L$49*100,"")</f>
        <v>100</v>
      </c>
      <c r="M49" s="123">
        <f>IFERROR('APPENDIX 13'!M49/'APPENDIX 13'!M$49*100,"")</f>
        <v>100</v>
      </c>
      <c r="N49" s="123">
        <f>IFERROR('APPENDIX 13'!N49/'APPENDIX 13'!N$49*100,"")</f>
        <v>100</v>
      </c>
      <c r="O49" s="123">
        <f>IFERROR('APPENDIX 13'!O49/'APPENDIX 13'!O$49*100,"")</f>
        <v>100</v>
      </c>
      <c r="P49" s="123">
        <f>IFERROR('APPENDIX 13'!P49/'APPENDIX 13'!P$49*100,"")</f>
        <v>100</v>
      </c>
      <c r="Q49" s="123">
        <f>IFERROR('APPENDIX 13'!Q49/'APPENDIX 13'!Q$49*100,"")</f>
        <v>100</v>
      </c>
      <c r="R49" s="13"/>
    </row>
    <row r="50" spans="2:18" ht="18" customHeight="1" x14ac:dyDescent="0.25">
      <c r="O50" s="121">
        <v>0</v>
      </c>
    </row>
  </sheetData>
  <sheetProtection password="E931" sheet="1" objects="1" scenarios="1"/>
  <sortState ref="B46:Q48">
    <sortCondition descending="1" ref="Q46:Q48"/>
  </sortState>
  <mergeCells count="19">
    <mergeCell ref="B3:Q3"/>
    <mergeCell ref="B4:B5"/>
    <mergeCell ref="C4:C5"/>
    <mergeCell ref="D4:D5"/>
    <mergeCell ref="E4:E5"/>
    <mergeCell ref="F4:F5"/>
    <mergeCell ref="G4:G5"/>
    <mergeCell ref="H4:H5"/>
    <mergeCell ref="I4:I5"/>
    <mergeCell ref="J4:J5"/>
    <mergeCell ref="Q4:Q5"/>
    <mergeCell ref="B6:Q6"/>
    <mergeCell ref="B45:Q45"/>
    <mergeCell ref="K4:K5"/>
    <mergeCell ref="L4:L5"/>
    <mergeCell ref="M4:M5"/>
    <mergeCell ref="N4:N5"/>
    <mergeCell ref="O4:O5"/>
    <mergeCell ref="P4:P5"/>
  </mergeCells>
  <pageMargins left="0.7" right="0.7" top="0.75" bottom="0.75" header="0.3" footer="0.3"/>
  <pageSetup paperSize="9" scale="4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pageSetUpPr fitToPage="1"/>
  </sheetPr>
  <dimension ref="B1:Q50"/>
  <sheetViews>
    <sheetView showGridLines="0" topLeftCell="I1" zoomScale="80" zoomScaleNormal="80" workbookViewId="0">
      <selection activeCell="M55" sqref="M55"/>
    </sheetView>
  </sheetViews>
  <sheetFormatPr defaultRowHeight="19.5" customHeight="1" x14ac:dyDescent="0.25"/>
  <cols>
    <col min="1" max="1" width="12" style="13" customWidth="1"/>
    <col min="2" max="2" width="45.140625" style="29" bestFit="1" customWidth="1"/>
    <col min="3" max="17" width="19.5703125" style="13" customWidth="1"/>
    <col min="18" max="18" width="11.5703125" style="13" customWidth="1"/>
    <col min="19" max="19" width="16.140625" style="13" customWidth="1"/>
    <col min="20" max="16384" width="9.140625" style="13"/>
  </cols>
  <sheetData>
    <row r="1" spans="2:17" ht="24.75" customHeight="1" x14ac:dyDescent="0.25"/>
    <row r="3" spans="2:17" ht="24.75" customHeight="1" x14ac:dyDescent="0.25">
      <c r="B3" s="290" t="s">
        <v>252</v>
      </c>
      <c r="C3" s="290"/>
      <c r="D3" s="290"/>
      <c r="E3" s="290"/>
      <c r="F3" s="290"/>
      <c r="G3" s="290"/>
      <c r="H3" s="290"/>
      <c r="I3" s="290"/>
      <c r="J3" s="290"/>
      <c r="K3" s="290"/>
      <c r="L3" s="290"/>
      <c r="M3" s="290"/>
      <c r="N3" s="290"/>
      <c r="O3" s="290"/>
      <c r="P3" s="290"/>
      <c r="Q3" s="290"/>
    </row>
    <row r="4" spans="2:17" ht="45" x14ac:dyDescent="0.25">
      <c r="B4" s="110" t="s">
        <v>0</v>
      </c>
      <c r="C4" s="113" t="s">
        <v>91</v>
      </c>
      <c r="D4" s="113" t="s">
        <v>92</v>
      </c>
      <c r="E4" s="113" t="s">
        <v>93</v>
      </c>
      <c r="F4" s="113" t="s">
        <v>94</v>
      </c>
      <c r="G4" s="113" t="s">
        <v>95</v>
      </c>
      <c r="H4" s="113" t="s">
        <v>96</v>
      </c>
      <c r="I4" s="113" t="s">
        <v>97</v>
      </c>
      <c r="J4" s="113" t="s">
        <v>98</v>
      </c>
      <c r="K4" s="113" t="s">
        <v>99</v>
      </c>
      <c r="L4" s="113" t="s">
        <v>100</v>
      </c>
      <c r="M4" s="113" t="s">
        <v>101</v>
      </c>
      <c r="N4" s="113" t="s">
        <v>102</v>
      </c>
      <c r="O4" s="113" t="s">
        <v>103</v>
      </c>
      <c r="P4" s="113" t="s">
        <v>104</v>
      </c>
      <c r="Q4" s="113" t="s">
        <v>105</v>
      </c>
    </row>
    <row r="5" spans="2:17" ht="28.5" customHeight="1" x14ac:dyDescent="0.25">
      <c r="B5" s="291" t="s">
        <v>16</v>
      </c>
      <c r="C5" s="291"/>
      <c r="D5" s="291"/>
      <c r="E5" s="291"/>
      <c r="F5" s="291"/>
      <c r="G5" s="291"/>
      <c r="H5" s="291"/>
      <c r="I5" s="291"/>
      <c r="J5" s="291"/>
      <c r="K5" s="291"/>
      <c r="L5" s="291"/>
      <c r="M5" s="291"/>
      <c r="N5" s="291"/>
      <c r="O5" s="291"/>
      <c r="P5" s="291"/>
      <c r="Q5" s="291"/>
    </row>
    <row r="6" spans="2:17" ht="28.5" customHeight="1" x14ac:dyDescent="0.25">
      <c r="B6" s="128" t="s">
        <v>17</v>
      </c>
      <c r="C6" s="129">
        <v>0</v>
      </c>
      <c r="D6" s="129">
        <v>0</v>
      </c>
      <c r="E6" s="129">
        <v>608</v>
      </c>
      <c r="F6" s="129">
        <v>0</v>
      </c>
      <c r="G6" s="129">
        <v>0</v>
      </c>
      <c r="H6" s="129">
        <v>0</v>
      </c>
      <c r="I6" s="129">
        <v>0</v>
      </c>
      <c r="J6" s="129">
        <v>0</v>
      </c>
      <c r="K6" s="129">
        <v>0</v>
      </c>
      <c r="L6" s="129">
        <v>492</v>
      </c>
      <c r="M6" s="129">
        <v>0</v>
      </c>
      <c r="N6" s="129">
        <v>462</v>
      </c>
      <c r="O6" s="129">
        <v>2738501</v>
      </c>
      <c r="P6" s="129">
        <v>234</v>
      </c>
      <c r="Q6" s="130">
        <v>2740298</v>
      </c>
    </row>
    <row r="7" spans="2:17" ht="28.5" customHeight="1" x14ac:dyDescent="0.25">
      <c r="B7" s="128" t="s">
        <v>18</v>
      </c>
      <c r="C7" s="129">
        <v>0</v>
      </c>
      <c r="D7" s="129">
        <v>640</v>
      </c>
      <c r="E7" s="129">
        <v>1946</v>
      </c>
      <c r="F7" s="129">
        <v>0</v>
      </c>
      <c r="G7" s="129">
        <v>3612</v>
      </c>
      <c r="H7" s="129">
        <v>2572</v>
      </c>
      <c r="I7" s="129">
        <v>534853</v>
      </c>
      <c r="J7" s="129">
        <v>187864</v>
      </c>
      <c r="K7" s="129">
        <v>372898</v>
      </c>
      <c r="L7" s="129">
        <v>70297</v>
      </c>
      <c r="M7" s="129">
        <v>14167</v>
      </c>
      <c r="N7" s="129">
        <v>33069</v>
      </c>
      <c r="O7" s="129">
        <v>0</v>
      </c>
      <c r="P7" s="129">
        <v>20394</v>
      </c>
      <c r="Q7" s="130">
        <v>1242312</v>
      </c>
    </row>
    <row r="8" spans="2:17" ht="28.5" customHeight="1" x14ac:dyDescent="0.25">
      <c r="B8" s="128" t="s">
        <v>19</v>
      </c>
      <c r="C8" s="131">
        <v>4621</v>
      </c>
      <c r="D8" s="131">
        <v>1095</v>
      </c>
      <c r="E8" s="131">
        <v>47957</v>
      </c>
      <c r="F8" s="131">
        <v>52742</v>
      </c>
      <c r="G8" s="131">
        <v>63664</v>
      </c>
      <c r="H8" s="131">
        <v>9161</v>
      </c>
      <c r="I8" s="131">
        <v>752569</v>
      </c>
      <c r="J8" s="131">
        <v>230079</v>
      </c>
      <c r="K8" s="131">
        <v>0</v>
      </c>
      <c r="L8" s="131">
        <v>185811</v>
      </c>
      <c r="M8" s="131">
        <v>14870</v>
      </c>
      <c r="N8" s="131">
        <v>19332</v>
      </c>
      <c r="O8" s="131">
        <v>0</v>
      </c>
      <c r="P8" s="131">
        <v>-499</v>
      </c>
      <c r="Q8" s="130">
        <f t="shared" ref="Q8:Q42" si="0">SUM(C8:P8)</f>
        <v>1381402</v>
      </c>
    </row>
    <row r="9" spans="2:17" ht="28.5" customHeight="1" x14ac:dyDescent="0.25">
      <c r="B9" s="128" t="s">
        <v>202</v>
      </c>
      <c r="C9" s="131">
        <v>0</v>
      </c>
      <c r="D9" s="131">
        <v>0</v>
      </c>
      <c r="E9" s="131">
        <v>0</v>
      </c>
      <c r="F9" s="131">
        <v>520</v>
      </c>
      <c r="G9" s="131">
        <v>0</v>
      </c>
      <c r="H9" s="131">
        <v>0</v>
      </c>
      <c r="I9" s="131">
        <v>612</v>
      </c>
      <c r="J9" s="131">
        <v>0</v>
      </c>
      <c r="K9" s="131">
        <v>0</v>
      </c>
      <c r="L9" s="131">
        <v>0</v>
      </c>
      <c r="M9" s="131">
        <v>0</v>
      </c>
      <c r="N9" s="131">
        <v>0</v>
      </c>
      <c r="O9" s="131">
        <v>0</v>
      </c>
      <c r="P9" s="131">
        <v>0</v>
      </c>
      <c r="Q9" s="130">
        <f t="shared" si="0"/>
        <v>1132</v>
      </c>
    </row>
    <row r="10" spans="2:17" ht="28.5" customHeight="1" x14ac:dyDescent="0.25">
      <c r="B10" s="128" t="s">
        <v>20</v>
      </c>
      <c r="C10" s="131">
        <v>0</v>
      </c>
      <c r="D10" s="131">
        <v>49108</v>
      </c>
      <c r="E10" s="131">
        <v>23653</v>
      </c>
      <c r="F10" s="131">
        <v>45313</v>
      </c>
      <c r="G10" s="131">
        <v>74021</v>
      </c>
      <c r="H10" s="131">
        <v>44650</v>
      </c>
      <c r="I10" s="131">
        <v>1192180</v>
      </c>
      <c r="J10" s="131">
        <v>1046170</v>
      </c>
      <c r="K10" s="131">
        <v>0</v>
      </c>
      <c r="L10" s="131">
        <v>41341</v>
      </c>
      <c r="M10" s="131">
        <v>96546</v>
      </c>
      <c r="N10" s="131">
        <v>221986</v>
      </c>
      <c r="O10" s="131">
        <v>1467679</v>
      </c>
      <c r="P10" s="131">
        <v>33850</v>
      </c>
      <c r="Q10" s="130">
        <f t="shared" si="0"/>
        <v>4336497</v>
      </c>
    </row>
    <row r="11" spans="2:17" ht="28.5" customHeight="1" x14ac:dyDescent="0.25">
      <c r="B11" s="128" t="s">
        <v>194</v>
      </c>
      <c r="C11" s="131">
        <v>0</v>
      </c>
      <c r="D11" s="131">
        <v>34258</v>
      </c>
      <c r="E11" s="131">
        <v>47303</v>
      </c>
      <c r="F11" s="131">
        <v>65545</v>
      </c>
      <c r="G11" s="131">
        <v>8542</v>
      </c>
      <c r="H11" s="131">
        <v>10824</v>
      </c>
      <c r="I11" s="131">
        <v>1047100</v>
      </c>
      <c r="J11" s="131">
        <v>821603</v>
      </c>
      <c r="K11" s="131">
        <v>0</v>
      </c>
      <c r="L11" s="131">
        <v>51967</v>
      </c>
      <c r="M11" s="131">
        <v>56960</v>
      </c>
      <c r="N11" s="131">
        <v>57135</v>
      </c>
      <c r="O11" s="131">
        <v>1251342</v>
      </c>
      <c r="P11" s="131">
        <v>357299</v>
      </c>
      <c r="Q11" s="130">
        <f t="shared" si="0"/>
        <v>3809878</v>
      </c>
    </row>
    <row r="12" spans="2:17" ht="28.5" customHeight="1" x14ac:dyDescent="0.25">
      <c r="B12" s="128" t="s">
        <v>21</v>
      </c>
      <c r="C12" s="131">
        <v>0</v>
      </c>
      <c r="D12" s="131">
        <v>33851</v>
      </c>
      <c r="E12" s="131">
        <v>-6946</v>
      </c>
      <c r="F12" s="131">
        <v>41419</v>
      </c>
      <c r="G12" s="131">
        <v>16539</v>
      </c>
      <c r="H12" s="131">
        <v>28132</v>
      </c>
      <c r="I12" s="131">
        <v>357318</v>
      </c>
      <c r="J12" s="131">
        <v>234226</v>
      </c>
      <c r="K12" s="131">
        <v>0</v>
      </c>
      <c r="L12" s="131">
        <v>-9931</v>
      </c>
      <c r="M12" s="131">
        <v>12807</v>
      </c>
      <c r="N12" s="131">
        <v>51413</v>
      </c>
      <c r="O12" s="131">
        <v>0</v>
      </c>
      <c r="P12" s="131">
        <v>4542</v>
      </c>
      <c r="Q12" s="130">
        <f t="shared" si="0"/>
        <v>763370</v>
      </c>
    </row>
    <row r="13" spans="2:17" ht="28.5" customHeight="1" x14ac:dyDescent="0.25">
      <c r="B13" s="128" t="s">
        <v>22</v>
      </c>
      <c r="C13" s="131">
        <v>0</v>
      </c>
      <c r="D13" s="131">
        <v>86717</v>
      </c>
      <c r="E13" s="131">
        <v>16943</v>
      </c>
      <c r="F13" s="131">
        <v>195708</v>
      </c>
      <c r="G13" s="131">
        <v>-332868</v>
      </c>
      <c r="H13" s="131">
        <v>17130</v>
      </c>
      <c r="I13" s="131">
        <v>1479065</v>
      </c>
      <c r="J13" s="131">
        <v>1236417</v>
      </c>
      <c r="K13" s="131">
        <v>0</v>
      </c>
      <c r="L13" s="131">
        <v>58842</v>
      </c>
      <c r="M13" s="131">
        <v>116487</v>
      </c>
      <c r="N13" s="131">
        <v>77782</v>
      </c>
      <c r="O13" s="131">
        <v>801541</v>
      </c>
      <c r="P13" s="131">
        <v>41264</v>
      </c>
      <c r="Q13" s="130">
        <f t="shared" si="0"/>
        <v>3795028</v>
      </c>
    </row>
    <row r="14" spans="2:17" ht="28.5" customHeight="1" x14ac:dyDescent="0.25">
      <c r="B14" s="128" t="s">
        <v>23</v>
      </c>
      <c r="C14" s="131">
        <v>5826</v>
      </c>
      <c r="D14" s="131">
        <v>2524</v>
      </c>
      <c r="E14" s="131">
        <v>293</v>
      </c>
      <c r="F14" s="131">
        <v>7662</v>
      </c>
      <c r="G14" s="131">
        <v>0</v>
      </c>
      <c r="H14" s="131">
        <v>9762</v>
      </c>
      <c r="I14" s="131">
        <v>53884</v>
      </c>
      <c r="J14" s="131">
        <v>41870</v>
      </c>
      <c r="K14" s="131">
        <v>0</v>
      </c>
      <c r="L14" s="131">
        <v>15</v>
      </c>
      <c r="M14" s="131">
        <v>140</v>
      </c>
      <c r="N14" s="131">
        <v>4933</v>
      </c>
      <c r="O14" s="131">
        <v>0</v>
      </c>
      <c r="P14" s="131">
        <v>8</v>
      </c>
      <c r="Q14" s="130">
        <f t="shared" si="0"/>
        <v>126917</v>
      </c>
    </row>
    <row r="15" spans="2:17" ht="28.5" customHeight="1" x14ac:dyDescent="0.25">
      <c r="B15" s="128" t="s">
        <v>24</v>
      </c>
      <c r="C15" s="131">
        <v>0</v>
      </c>
      <c r="D15" s="131">
        <v>0</v>
      </c>
      <c r="E15" s="131">
        <v>0</v>
      </c>
      <c r="F15" s="131">
        <v>0</v>
      </c>
      <c r="G15" s="131">
        <v>0</v>
      </c>
      <c r="H15" s="131">
        <v>0</v>
      </c>
      <c r="I15" s="131">
        <v>18021</v>
      </c>
      <c r="J15" s="131">
        <v>5968</v>
      </c>
      <c r="K15" s="131">
        <v>1457927</v>
      </c>
      <c r="L15" s="131">
        <v>0</v>
      </c>
      <c r="M15" s="131">
        <v>0</v>
      </c>
      <c r="N15" s="131">
        <v>0</v>
      </c>
      <c r="O15" s="131">
        <v>0</v>
      </c>
      <c r="P15" s="131">
        <v>0</v>
      </c>
      <c r="Q15" s="130">
        <f t="shared" si="0"/>
        <v>1481916</v>
      </c>
    </row>
    <row r="16" spans="2:17" ht="28.5" customHeight="1" x14ac:dyDescent="0.25">
      <c r="B16" s="128" t="s">
        <v>25</v>
      </c>
      <c r="C16" s="131">
        <v>0</v>
      </c>
      <c r="D16" s="131">
        <v>2676</v>
      </c>
      <c r="E16" s="131">
        <v>10043</v>
      </c>
      <c r="F16" s="131">
        <v>23547</v>
      </c>
      <c r="G16" s="131">
        <v>677</v>
      </c>
      <c r="H16" s="131">
        <v>21649</v>
      </c>
      <c r="I16" s="131">
        <v>242396</v>
      </c>
      <c r="J16" s="131">
        <v>231165</v>
      </c>
      <c r="K16" s="131">
        <v>14160</v>
      </c>
      <c r="L16" s="131">
        <v>3060</v>
      </c>
      <c r="M16" s="131">
        <v>15952</v>
      </c>
      <c r="N16" s="131">
        <v>74198</v>
      </c>
      <c r="O16" s="131">
        <v>0</v>
      </c>
      <c r="P16" s="131">
        <v>946</v>
      </c>
      <c r="Q16" s="130">
        <f t="shared" si="0"/>
        <v>640469</v>
      </c>
    </row>
    <row r="17" spans="2:17" ht="28.5" customHeight="1" x14ac:dyDescent="0.25">
      <c r="B17" s="128" t="s">
        <v>26</v>
      </c>
      <c r="C17" s="131">
        <v>0</v>
      </c>
      <c r="D17" s="131">
        <v>41583</v>
      </c>
      <c r="E17" s="131">
        <v>21804</v>
      </c>
      <c r="F17" s="131">
        <v>49028</v>
      </c>
      <c r="G17" s="131">
        <v>20567</v>
      </c>
      <c r="H17" s="131">
        <v>40362</v>
      </c>
      <c r="I17" s="131">
        <v>497126</v>
      </c>
      <c r="J17" s="131">
        <v>403638</v>
      </c>
      <c r="K17" s="131">
        <v>0</v>
      </c>
      <c r="L17" s="131">
        <v>8761</v>
      </c>
      <c r="M17" s="131">
        <v>37800</v>
      </c>
      <c r="N17" s="131">
        <v>109940</v>
      </c>
      <c r="O17" s="131">
        <v>565598</v>
      </c>
      <c r="P17" s="131">
        <v>11582</v>
      </c>
      <c r="Q17" s="130">
        <f t="shared" si="0"/>
        <v>1807789</v>
      </c>
    </row>
    <row r="18" spans="2:17" ht="28.5" customHeight="1" x14ac:dyDescent="0.25">
      <c r="B18" s="128" t="s">
        <v>27</v>
      </c>
      <c r="C18" s="131">
        <v>0</v>
      </c>
      <c r="D18" s="131">
        <v>35347</v>
      </c>
      <c r="E18" s="131">
        <v>30379</v>
      </c>
      <c r="F18" s="131">
        <v>43236</v>
      </c>
      <c r="G18" s="131">
        <v>7314</v>
      </c>
      <c r="H18" s="131">
        <v>59771</v>
      </c>
      <c r="I18" s="131">
        <v>250040</v>
      </c>
      <c r="J18" s="131">
        <v>317709</v>
      </c>
      <c r="K18" s="131">
        <v>-74562</v>
      </c>
      <c r="L18" s="131">
        <v>7458</v>
      </c>
      <c r="M18" s="131">
        <v>135923</v>
      </c>
      <c r="N18" s="131">
        <v>274648</v>
      </c>
      <c r="O18" s="131">
        <v>202781</v>
      </c>
      <c r="P18" s="131">
        <v>4370</v>
      </c>
      <c r="Q18" s="130">
        <f t="shared" si="0"/>
        <v>1294414</v>
      </c>
    </row>
    <row r="19" spans="2:17" ht="28.5" customHeight="1" x14ac:dyDescent="0.25">
      <c r="B19" s="128" t="s">
        <v>28</v>
      </c>
      <c r="C19" s="131">
        <v>0</v>
      </c>
      <c r="D19" s="131">
        <v>5296</v>
      </c>
      <c r="E19" s="131">
        <v>10148</v>
      </c>
      <c r="F19" s="131">
        <v>52128</v>
      </c>
      <c r="G19" s="131">
        <v>1639</v>
      </c>
      <c r="H19" s="131">
        <v>35606</v>
      </c>
      <c r="I19" s="131">
        <v>314926</v>
      </c>
      <c r="J19" s="131">
        <v>279164</v>
      </c>
      <c r="K19" s="131">
        <v>0</v>
      </c>
      <c r="L19" s="131">
        <v>9940</v>
      </c>
      <c r="M19" s="131">
        <v>43368</v>
      </c>
      <c r="N19" s="131">
        <v>70747</v>
      </c>
      <c r="O19" s="131">
        <v>0</v>
      </c>
      <c r="P19" s="131">
        <v>4</v>
      </c>
      <c r="Q19" s="130">
        <f t="shared" si="0"/>
        <v>822966</v>
      </c>
    </row>
    <row r="20" spans="2:17" ht="28.5" customHeight="1" x14ac:dyDescent="0.25">
      <c r="B20" s="128" t="s">
        <v>29</v>
      </c>
      <c r="C20" s="131">
        <v>0</v>
      </c>
      <c r="D20" s="131">
        <v>6932</v>
      </c>
      <c r="E20" s="131">
        <v>34657</v>
      </c>
      <c r="F20" s="131">
        <v>48743</v>
      </c>
      <c r="G20" s="131">
        <v>-10502</v>
      </c>
      <c r="H20" s="131">
        <v>18027</v>
      </c>
      <c r="I20" s="131">
        <v>436840</v>
      </c>
      <c r="J20" s="131">
        <v>311478</v>
      </c>
      <c r="K20" s="131">
        <v>0</v>
      </c>
      <c r="L20" s="131">
        <v>49420</v>
      </c>
      <c r="M20" s="131">
        <v>13819</v>
      </c>
      <c r="N20" s="131">
        <v>74621</v>
      </c>
      <c r="O20" s="131">
        <v>217454</v>
      </c>
      <c r="P20" s="131">
        <v>16298</v>
      </c>
      <c r="Q20" s="130">
        <f t="shared" si="0"/>
        <v>1217787</v>
      </c>
    </row>
    <row r="21" spans="2:17" ht="28.5" customHeight="1" x14ac:dyDescent="0.25">
      <c r="B21" s="128" t="s">
        <v>30</v>
      </c>
      <c r="C21" s="131">
        <v>2350</v>
      </c>
      <c r="D21" s="131">
        <v>13484</v>
      </c>
      <c r="E21" s="131">
        <v>31862</v>
      </c>
      <c r="F21" s="131">
        <v>66044</v>
      </c>
      <c r="G21" s="131">
        <v>14785</v>
      </c>
      <c r="H21" s="131">
        <v>54294</v>
      </c>
      <c r="I21" s="131">
        <v>814000</v>
      </c>
      <c r="J21" s="131">
        <v>427636</v>
      </c>
      <c r="K21" s="131">
        <v>0</v>
      </c>
      <c r="L21" s="131">
        <v>84001</v>
      </c>
      <c r="M21" s="131">
        <v>79144</v>
      </c>
      <c r="N21" s="131">
        <v>147183</v>
      </c>
      <c r="O21" s="131">
        <v>205475</v>
      </c>
      <c r="P21" s="131">
        <v>1093</v>
      </c>
      <c r="Q21" s="130">
        <f t="shared" si="0"/>
        <v>1941351</v>
      </c>
    </row>
    <row r="22" spans="2:17" ht="28.5" customHeight="1" x14ac:dyDescent="0.25">
      <c r="B22" s="128" t="s">
        <v>31</v>
      </c>
      <c r="C22" s="131">
        <v>0</v>
      </c>
      <c r="D22" s="131">
        <v>15649</v>
      </c>
      <c r="E22" s="131">
        <v>15541</v>
      </c>
      <c r="F22" s="131">
        <v>24926</v>
      </c>
      <c r="G22" s="131">
        <v>3042</v>
      </c>
      <c r="H22" s="131">
        <v>30331</v>
      </c>
      <c r="I22" s="131">
        <v>174825</v>
      </c>
      <c r="J22" s="131">
        <v>109387</v>
      </c>
      <c r="K22" s="131">
        <v>0</v>
      </c>
      <c r="L22" s="131">
        <v>27237</v>
      </c>
      <c r="M22" s="131">
        <v>46986</v>
      </c>
      <c r="N22" s="131">
        <v>46360</v>
      </c>
      <c r="O22" s="131">
        <v>0</v>
      </c>
      <c r="P22" s="131">
        <v>5607</v>
      </c>
      <c r="Q22" s="130">
        <f t="shared" si="0"/>
        <v>499891</v>
      </c>
    </row>
    <row r="23" spans="2:17" ht="28.5" customHeight="1" x14ac:dyDescent="0.25">
      <c r="B23" s="128" t="s">
        <v>32</v>
      </c>
      <c r="C23" s="131">
        <v>0</v>
      </c>
      <c r="D23" s="131">
        <v>0</v>
      </c>
      <c r="E23" s="131">
        <v>3885</v>
      </c>
      <c r="F23" s="131">
        <v>0</v>
      </c>
      <c r="G23" s="131">
        <v>0</v>
      </c>
      <c r="H23" s="131">
        <v>0</v>
      </c>
      <c r="I23" s="131">
        <v>104691</v>
      </c>
      <c r="J23" s="131">
        <v>81567</v>
      </c>
      <c r="K23" s="131">
        <v>799727</v>
      </c>
      <c r="L23" s="131">
        <v>49</v>
      </c>
      <c r="M23" s="131">
        <v>0</v>
      </c>
      <c r="N23" s="131">
        <v>459</v>
      </c>
      <c r="O23" s="131">
        <v>0</v>
      </c>
      <c r="P23" s="131">
        <v>0</v>
      </c>
      <c r="Q23" s="130">
        <f t="shared" si="0"/>
        <v>990378</v>
      </c>
    </row>
    <row r="24" spans="2:17" ht="28.5" customHeight="1" x14ac:dyDescent="0.25">
      <c r="B24" s="128" t="s">
        <v>33</v>
      </c>
      <c r="C24" s="131">
        <v>0</v>
      </c>
      <c r="D24" s="131">
        <v>27292</v>
      </c>
      <c r="E24" s="131">
        <v>19128</v>
      </c>
      <c r="F24" s="131">
        <v>72450</v>
      </c>
      <c r="G24" s="131">
        <v>6896</v>
      </c>
      <c r="H24" s="131">
        <v>33693</v>
      </c>
      <c r="I24" s="131">
        <v>1162701</v>
      </c>
      <c r="J24" s="131">
        <v>310481</v>
      </c>
      <c r="K24" s="131">
        <v>0</v>
      </c>
      <c r="L24" s="131">
        <v>394631</v>
      </c>
      <c r="M24" s="131">
        <v>109971</v>
      </c>
      <c r="N24" s="131">
        <v>67148</v>
      </c>
      <c r="O24" s="131">
        <v>4592544</v>
      </c>
      <c r="P24" s="131">
        <v>27242</v>
      </c>
      <c r="Q24" s="130">
        <f t="shared" si="0"/>
        <v>6824177</v>
      </c>
    </row>
    <row r="25" spans="2:17" ht="28.5" customHeight="1" x14ac:dyDescent="0.25">
      <c r="B25" s="128" t="s">
        <v>34</v>
      </c>
      <c r="C25" s="131">
        <v>0</v>
      </c>
      <c r="D25" s="131">
        <v>19744</v>
      </c>
      <c r="E25" s="131">
        <v>27474</v>
      </c>
      <c r="F25" s="131">
        <v>105771</v>
      </c>
      <c r="G25" s="131">
        <v>8560</v>
      </c>
      <c r="H25" s="131">
        <v>70696</v>
      </c>
      <c r="I25" s="131">
        <v>195759</v>
      </c>
      <c r="J25" s="131">
        <v>340166</v>
      </c>
      <c r="K25" s="131">
        <v>0</v>
      </c>
      <c r="L25" s="131">
        <v>11859</v>
      </c>
      <c r="M25" s="131">
        <v>66148</v>
      </c>
      <c r="N25" s="131">
        <v>292662</v>
      </c>
      <c r="O25" s="131">
        <v>89737</v>
      </c>
      <c r="P25" s="131">
        <v>230</v>
      </c>
      <c r="Q25" s="130">
        <f t="shared" si="0"/>
        <v>1228806</v>
      </c>
    </row>
    <row r="26" spans="2:17" ht="28.5" customHeight="1" x14ac:dyDescent="0.25">
      <c r="B26" s="128" t="s">
        <v>35</v>
      </c>
      <c r="C26" s="131">
        <v>0</v>
      </c>
      <c r="D26" s="131">
        <v>5572</v>
      </c>
      <c r="E26" s="131">
        <v>7646</v>
      </c>
      <c r="F26" s="131">
        <v>16472</v>
      </c>
      <c r="G26" s="131">
        <v>14257</v>
      </c>
      <c r="H26" s="131">
        <v>732</v>
      </c>
      <c r="I26" s="131">
        <v>628868</v>
      </c>
      <c r="J26" s="131">
        <v>589311</v>
      </c>
      <c r="K26" s="131">
        <v>0</v>
      </c>
      <c r="L26" s="131">
        <v>2814</v>
      </c>
      <c r="M26" s="131">
        <v>4351</v>
      </c>
      <c r="N26" s="131">
        <v>13423</v>
      </c>
      <c r="O26" s="131">
        <v>0</v>
      </c>
      <c r="P26" s="131">
        <v>2817</v>
      </c>
      <c r="Q26" s="130">
        <f t="shared" si="0"/>
        <v>1286263</v>
      </c>
    </row>
    <row r="27" spans="2:17" ht="28.5" customHeight="1" x14ac:dyDescent="0.25">
      <c r="B27" s="128" t="s">
        <v>36</v>
      </c>
      <c r="C27" s="131">
        <v>0</v>
      </c>
      <c r="D27" s="131">
        <v>3155</v>
      </c>
      <c r="E27" s="131">
        <v>2165</v>
      </c>
      <c r="F27" s="131">
        <v>2286</v>
      </c>
      <c r="G27" s="131">
        <v>24347</v>
      </c>
      <c r="H27" s="131">
        <v>29</v>
      </c>
      <c r="I27" s="131">
        <v>383841</v>
      </c>
      <c r="J27" s="131">
        <v>515695</v>
      </c>
      <c r="K27" s="131">
        <v>0</v>
      </c>
      <c r="L27" s="131">
        <v>19246</v>
      </c>
      <c r="M27" s="131">
        <v>5381</v>
      </c>
      <c r="N27" s="131">
        <v>7043</v>
      </c>
      <c r="O27" s="131">
        <v>698712</v>
      </c>
      <c r="P27" s="131">
        <v>26787</v>
      </c>
      <c r="Q27" s="130">
        <f t="shared" si="0"/>
        <v>1688687</v>
      </c>
    </row>
    <row r="28" spans="2:17" ht="28.5" customHeight="1" x14ac:dyDescent="0.25">
      <c r="B28" s="128" t="s">
        <v>37</v>
      </c>
      <c r="C28" s="131">
        <v>0</v>
      </c>
      <c r="D28" s="131">
        <v>22173</v>
      </c>
      <c r="E28" s="131">
        <v>10576</v>
      </c>
      <c r="F28" s="131">
        <v>33672</v>
      </c>
      <c r="G28" s="131">
        <v>617</v>
      </c>
      <c r="H28" s="131">
        <v>14895</v>
      </c>
      <c r="I28" s="131">
        <v>155803</v>
      </c>
      <c r="J28" s="131">
        <v>87864</v>
      </c>
      <c r="K28" s="131">
        <v>0</v>
      </c>
      <c r="L28" s="131">
        <v>3186</v>
      </c>
      <c r="M28" s="131">
        <v>13622</v>
      </c>
      <c r="N28" s="131">
        <v>64932</v>
      </c>
      <c r="O28" s="131">
        <v>0</v>
      </c>
      <c r="P28" s="131">
        <v>413</v>
      </c>
      <c r="Q28" s="130">
        <f t="shared" si="0"/>
        <v>407753</v>
      </c>
    </row>
    <row r="29" spans="2:17" ht="28.5" customHeight="1" x14ac:dyDescent="0.25">
      <c r="B29" s="128" t="s">
        <v>38</v>
      </c>
      <c r="C29" s="131">
        <v>0</v>
      </c>
      <c r="D29" s="131">
        <v>21073</v>
      </c>
      <c r="E29" s="131">
        <v>36249</v>
      </c>
      <c r="F29" s="131">
        <v>33721</v>
      </c>
      <c r="G29" s="131">
        <v>201</v>
      </c>
      <c r="H29" s="131">
        <v>29112</v>
      </c>
      <c r="I29" s="131">
        <v>204875</v>
      </c>
      <c r="J29" s="131">
        <v>249291</v>
      </c>
      <c r="K29" s="131">
        <v>1891</v>
      </c>
      <c r="L29" s="131">
        <v>5321</v>
      </c>
      <c r="M29" s="131">
        <v>29289</v>
      </c>
      <c r="N29" s="131">
        <v>149764</v>
      </c>
      <c r="O29" s="131">
        <v>0</v>
      </c>
      <c r="P29" s="131">
        <v>12326</v>
      </c>
      <c r="Q29" s="130">
        <f t="shared" si="0"/>
        <v>773113</v>
      </c>
    </row>
    <row r="30" spans="2:17" ht="28.5" customHeight="1" x14ac:dyDescent="0.25">
      <c r="B30" s="128" t="s">
        <v>196</v>
      </c>
      <c r="C30" s="131">
        <v>0</v>
      </c>
      <c r="D30" s="131">
        <v>3241</v>
      </c>
      <c r="E30" s="131">
        <v>1922</v>
      </c>
      <c r="F30" s="131">
        <v>8462</v>
      </c>
      <c r="G30" s="131">
        <v>1015</v>
      </c>
      <c r="H30" s="131">
        <v>67</v>
      </c>
      <c r="I30" s="131">
        <v>182819</v>
      </c>
      <c r="J30" s="131">
        <v>94441</v>
      </c>
      <c r="K30" s="131">
        <v>0</v>
      </c>
      <c r="L30" s="131">
        <v>1951</v>
      </c>
      <c r="M30" s="131">
        <v>6232</v>
      </c>
      <c r="N30" s="131">
        <v>11605</v>
      </c>
      <c r="O30" s="131">
        <v>28200</v>
      </c>
      <c r="P30" s="131">
        <v>68</v>
      </c>
      <c r="Q30" s="130">
        <f t="shared" si="0"/>
        <v>340023</v>
      </c>
    </row>
    <row r="31" spans="2:17" ht="28.5" customHeight="1" x14ac:dyDescent="0.25">
      <c r="B31" s="128" t="s">
        <v>197</v>
      </c>
      <c r="C31" s="131">
        <v>-8843</v>
      </c>
      <c r="D31" s="131">
        <v>2587</v>
      </c>
      <c r="E31" s="131">
        <v>3453</v>
      </c>
      <c r="F31" s="131">
        <v>9357</v>
      </c>
      <c r="G31" s="131">
        <v>15202</v>
      </c>
      <c r="H31" s="131">
        <v>1623</v>
      </c>
      <c r="I31" s="131">
        <v>81551</v>
      </c>
      <c r="J31" s="131">
        <v>48366</v>
      </c>
      <c r="K31" s="131">
        <v>0</v>
      </c>
      <c r="L31" s="131">
        <v>3709</v>
      </c>
      <c r="M31" s="131">
        <v>18582</v>
      </c>
      <c r="N31" s="131">
        <v>18168</v>
      </c>
      <c r="O31" s="131">
        <v>0</v>
      </c>
      <c r="P31" s="131">
        <v>-14749</v>
      </c>
      <c r="Q31" s="130">
        <f t="shared" si="0"/>
        <v>179006</v>
      </c>
    </row>
    <row r="32" spans="2:17" ht="28.5" customHeight="1" x14ac:dyDescent="0.25">
      <c r="B32" s="128" t="s">
        <v>217</v>
      </c>
      <c r="C32" s="131">
        <v>0</v>
      </c>
      <c r="D32" s="131">
        <v>0</v>
      </c>
      <c r="E32" s="131">
        <v>0</v>
      </c>
      <c r="F32" s="131">
        <v>0</v>
      </c>
      <c r="G32" s="131">
        <v>0</v>
      </c>
      <c r="H32" s="131">
        <v>0</v>
      </c>
      <c r="I32" s="131">
        <v>0</v>
      </c>
      <c r="J32" s="131">
        <v>0</v>
      </c>
      <c r="K32" s="131">
        <v>0</v>
      </c>
      <c r="L32" s="131">
        <v>0</v>
      </c>
      <c r="M32" s="131">
        <v>0</v>
      </c>
      <c r="N32" s="131">
        <v>0</v>
      </c>
      <c r="O32" s="131">
        <v>0</v>
      </c>
      <c r="P32" s="131">
        <v>0</v>
      </c>
      <c r="Q32" s="130">
        <f t="shared" si="0"/>
        <v>0</v>
      </c>
    </row>
    <row r="33" spans="2:17" ht="28.5" customHeight="1" x14ac:dyDescent="0.25">
      <c r="B33" s="128" t="s">
        <v>198</v>
      </c>
      <c r="C33" s="131">
        <v>0</v>
      </c>
      <c r="D33" s="131">
        <v>0</v>
      </c>
      <c r="E33" s="131">
        <v>693</v>
      </c>
      <c r="F33" s="131">
        <v>0</v>
      </c>
      <c r="G33" s="131">
        <v>20</v>
      </c>
      <c r="H33" s="131">
        <v>0</v>
      </c>
      <c r="I33" s="131">
        <v>29158</v>
      </c>
      <c r="J33" s="131">
        <v>9279</v>
      </c>
      <c r="K33" s="131">
        <v>0</v>
      </c>
      <c r="L33" s="131">
        <v>299</v>
      </c>
      <c r="M33" s="131">
        <v>515</v>
      </c>
      <c r="N33" s="131">
        <v>4124</v>
      </c>
      <c r="O33" s="131">
        <v>692577</v>
      </c>
      <c r="P33" s="131">
        <v>203</v>
      </c>
      <c r="Q33" s="130">
        <f t="shared" si="0"/>
        <v>736868</v>
      </c>
    </row>
    <row r="34" spans="2:17" ht="28.5" customHeight="1" x14ac:dyDescent="0.25">
      <c r="B34" s="128" t="s">
        <v>199</v>
      </c>
      <c r="C34" s="131">
        <v>0</v>
      </c>
      <c r="D34" s="131">
        <v>7391</v>
      </c>
      <c r="E34" s="131">
        <v>2812</v>
      </c>
      <c r="F34" s="131">
        <v>2316</v>
      </c>
      <c r="G34" s="131">
        <v>1241</v>
      </c>
      <c r="H34" s="131">
        <v>855</v>
      </c>
      <c r="I34" s="131">
        <v>90204</v>
      </c>
      <c r="J34" s="131">
        <v>31907</v>
      </c>
      <c r="K34" s="131">
        <v>0</v>
      </c>
      <c r="L34" s="131">
        <v>597</v>
      </c>
      <c r="M34" s="131">
        <v>3090</v>
      </c>
      <c r="N34" s="131">
        <v>7570</v>
      </c>
      <c r="O34" s="131">
        <v>40311</v>
      </c>
      <c r="P34" s="131">
        <v>25796</v>
      </c>
      <c r="Q34" s="130">
        <f t="shared" si="0"/>
        <v>214090</v>
      </c>
    </row>
    <row r="35" spans="2:17" ht="28.5" customHeight="1" x14ac:dyDescent="0.25">
      <c r="B35" s="128" t="s">
        <v>218</v>
      </c>
      <c r="C35" s="131">
        <v>0</v>
      </c>
      <c r="D35" s="131">
        <v>196</v>
      </c>
      <c r="E35" s="131">
        <v>1501</v>
      </c>
      <c r="F35" s="131">
        <v>553</v>
      </c>
      <c r="G35" s="131">
        <v>956</v>
      </c>
      <c r="H35" s="131">
        <v>674</v>
      </c>
      <c r="I35" s="131">
        <v>187039</v>
      </c>
      <c r="J35" s="131">
        <v>49653</v>
      </c>
      <c r="K35" s="131">
        <v>99293</v>
      </c>
      <c r="L35" s="131">
        <v>238</v>
      </c>
      <c r="M35" s="131">
        <v>943</v>
      </c>
      <c r="N35" s="131">
        <v>3886</v>
      </c>
      <c r="O35" s="131">
        <v>58515</v>
      </c>
      <c r="P35" s="131">
        <v>-5</v>
      </c>
      <c r="Q35" s="130">
        <f t="shared" si="0"/>
        <v>403442</v>
      </c>
    </row>
    <row r="36" spans="2:17" ht="28.5" customHeight="1" x14ac:dyDescent="0.25">
      <c r="B36" s="128" t="s">
        <v>40</v>
      </c>
      <c r="C36" s="131">
        <v>0</v>
      </c>
      <c r="D36" s="131">
        <v>0</v>
      </c>
      <c r="E36" s="131">
        <v>427</v>
      </c>
      <c r="F36" s="131">
        <v>348</v>
      </c>
      <c r="G36" s="131">
        <v>2010</v>
      </c>
      <c r="H36" s="131">
        <v>11</v>
      </c>
      <c r="I36" s="131">
        <v>54211</v>
      </c>
      <c r="J36" s="131">
        <v>69178</v>
      </c>
      <c r="K36" s="131">
        <v>0</v>
      </c>
      <c r="L36" s="131">
        <v>0</v>
      </c>
      <c r="M36" s="131">
        <v>6243</v>
      </c>
      <c r="N36" s="131">
        <v>2885</v>
      </c>
      <c r="O36" s="131">
        <v>98358</v>
      </c>
      <c r="P36" s="131">
        <v>7371</v>
      </c>
      <c r="Q36" s="130">
        <f t="shared" si="0"/>
        <v>241042</v>
      </c>
    </row>
    <row r="37" spans="2:17" ht="28.5" customHeight="1" x14ac:dyDescent="0.25">
      <c r="B37" s="128" t="s">
        <v>41</v>
      </c>
      <c r="C37" s="131">
        <v>0</v>
      </c>
      <c r="D37" s="131">
        <v>4451</v>
      </c>
      <c r="E37" s="131">
        <v>34178</v>
      </c>
      <c r="F37" s="131">
        <v>22093</v>
      </c>
      <c r="G37" s="131">
        <v>4366</v>
      </c>
      <c r="H37" s="131">
        <v>22788</v>
      </c>
      <c r="I37" s="131">
        <v>53456</v>
      </c>
      <c r="J37" s="131">
        <v>44164</v>
      </c>
      <c r="K37" s="131">
        <v>0</v>
      </c>
      <c r="L37" s="131">
        <v>350</v>
      </c>
      <c r="M37" s="131">
        <v>23383</v>
      </c>
      <c r="N37" s="131">
        <v>64256</v>
      </c>
      <c r="O37" s="131">
        <v>4147</v>
      </c>
      <c r="P37" s="131">
        <v>165</v>
      </c>
      <c r="Q37" s="130">
        <f t="shared" si="0"/>
        <v>277797</v>
      </c>
    </row>
    <row r="38" spans="2:17" ht="28.5" customHeight="1" x14ac:dyDescent="0.25">
      <c r="B38" s="128" t="s">
        <v>42</v>
      </c>
      <c r="C38" s="131">
        <v>0</v>
      </c>
      <c r="D38" s="131">
        <v>-70</v>
      </c>
      <c r="E38" s="131">
        <v>28547</v>
      </c>
      <c r="F38" s="131">
        <v>10201</v>
      </c>
      <c r="G38" s="131">
        <v>1188</v>
      </c>
      <c r="H38" s="131">
        <v>10422</v>
      </c>
      <c r="I38" s="131">
        <v>284296</v>
      </c>
      <c r="J38" s="131">
        <v>263818</v>
      </c>
      <c r="K38" s="131">
        <v>0</v>
      </c>
      <c r="L38" s="131">
        <v>16298</v>
      </c>
      <c r="M38" s="131">
        <v>13069</v>
      </c>
      <c r="N38" s="131">
        <v>11936</v>
      </c>
      <c r="O38" s="131">
        <v>0</v>
      </c>
      <c r="P38" s="131">
        <v>0</v>
      </c>
      <c r="Q38" s="130">
        <f t="shared" si="0"/>
        <v>639705</v>
      </c>
    </row>
    <row r="39" spans="2:17" ht="28.5" customHeight="1" x14ac:dyDescent="0.25">
      <c r="B39" s="128" t="s">
        <v>43</v>
      </c>
      <c r="C39" s="131">
        <v>0</v>
      </c>
      <c r="D39" s="131">
        <v>190</v>
      </c>
      <c r="E39" s="131">
        <v>265</v>
      </c>
      <c r="F39" s="131">
        <v>1572</v>
      </c>
      <c r="G39" s="131">
        <v>1563</v>
      </c>
      <c r="H39" s="131">
        <v>1042</v>
      </c>
      <c r="I39" s="131">
        <v>179987</v>
      </c>
      <c r="J39" s="131">
        <v>58544</v>
      </c>
      <c r="K39" s="131">
        <v>0</v>
      </c>
      <c r="L39" s="131">
        <v>1032</v>
      </c>
      <c r="M39" s="131">
        <v>250</v>
      </c>
      <c r="N39" s="131">
        <v>5090</v>
      </c>
      <c r="O39" s="131">
        <v>0</v>
      </c>
      <c r="P39" s="131">
        <v>0</v>
      </c>
      <c r="Q39" s="130">
        <f t="shared" si="0"/>
        <v>249535</v>
      </c>
    </row>
    <row r="40" spans="2:17" ht="28.5" customHeight="1" x14ac:dyDescent="0.25">
      <c r="B40" s="128" t="s">
        <v>44</v>
      </c>
      <c r="C40" s="131">
        <v>0</v>
      </c>
      <c r="D40" s="131">
        <v>7225</v>
      </c>
      <c r="E40" s="131">
        <v>3130</v>
      </c>
      <c r="F40" s="131">
        <v>9965</v>
      </c>
      <c r="G40" s="131">
        <v>975</v>
      </c>
      <c r="H40" s="131">
        <v>5579</v>
      </c>
      <c r="I40" s="131">
        <v>108366</v>
      </c>
      <c r="J40" s="131">
        <v>90460</v>
      </c>
      <c r="K40" s="131">
        <v>0</v>
      </c>
      <c r="L40" s="131">
        <v>1500</v>
      </c>
      <c r="M40" s="131">
        <v>4806</v>
      </c>
      <c r="N40" s="131">
        <v>34861</v>
      </c>
      <c r="O40" s="131">
        <v>57050</v>
      </c>
      <c r="P40" s="131">
        <v>3</v>
      </c>
      <c r="Q40" s="130">
        <f t="shared" si="0"/>
        <v>323920</v>
      </c>
    </row>
    <row r="41" spans="2:17" ht="28.5" customHeight="1" x14ac:dyDescent="0.25">
      <c r="B41" s="128" t="s">
        <v>45</v>
      </c>
      <c r="C41" s="131">
        <v>0</v>
      </c>
      <c r="D41" s="131">
        <v>19416</v>
      </c>
      <c r="E41" s="131">
        <v>12001</v>
      </c>
      <c r="F41" s="131">
        <v>55920</v>
      </c>
      <c r="G41" s="131">
        <v>20885</v>
      </c>
      <c r="H41" s="131">
        <v>20727</v>
      </c>
      <c r="I41" s="131">
        <v>810180</v>
      </c>
      <c r="J41" s="131">
        <v>478612</v>
      </c>
      <c r="K41" s="131">
        <v>0</v>
      </c>
      <c r="L41" s="131">
        <v>23226</v>
      </c>
      <c r="M41" s="131">
        <v>42884</v>
      </c>
      <c r="N41" s="131">
        <v>77255</v>
      </c>
      <c r="O41" s="131">
        <v>3801158</v>
      </c>
      <c r="P41" s="131">
        <v>12505</v>
      </c>
      <c r="Q41" s="130">
        <f t="shared" si="0"/>
        <v>5374769</v>
      </c>
    </row>
    <row r="42" spans="2:17" ht="28.5" customHeight="1" x14ac:dyDescent="0.25">
      <c r="B42" s="128" t="s">
        <v>46</v>
      </c>
      <c r="C42" s="131">
        <v>0</v>
      </c>
      <c r="D42" s="131">
        <v>0</v>
      </c>
      <c r="E42" s="131">
        <v>0</v>
      </c>
      <c r="F42" s="131">
        <v>0</v>
      </c>
      <c r="G42" s="131">
        <v>0</v>
      </c>
      <c r="H42" s="131">
        <v>0</v>
      </c>
      <c r="I42" s="131">
        <v>0</v>
      </c>
      <c r="J42" s="131">
        <v>0</v>
      </c>
      <c r="K42" s="131">
        <v>0</v>
      </c>
      <c r="L42" s="131">
        <v>0</v>
      </c>
      <c r="M42" s="131">
        <v>0</v>
      </c>
      <c r="N42" s="131">
        <v>0</v>
      </c>
      <c r="O42" s="131">
        <v>0</v>
      </c>
      <c r="P42" s="131">
        <v>0</v>
      </c>
      <c r="Q42" s="130">
        <f t="shared" si="0"/>
        <v>0</v>
      </c>
    </row>
    <row r="43" spans="2:17" ht="28.5" customHeight="1" x14ac:dyDescent="0.25">
      <c r="B43" s="132" t="s">
        <v>47</v>
      </c>
      <c r="C43" s="133">
        <f>SUM(C6:C42)</f>
        <v>3954</v>
      </c>
      <c r="D43" s="133">
        <f t="shared" ref="D43:Q43" si="1">SUM(D6:D42)</f>
        <v>472796</v>
      </c>
      <c r="E43" s="133">
        <f t="shared" si="1"/>
        <v>482243</v>
      </c>
      <c r="F43" s="133">
        <f t="shared" si="1"/>
        <v>1101720</v>
      </c>
      <c r="G43" s="133">
        <f t="shared" si="1"/>
        <v>-24669</v>
      </c>
      <c r="H43" s="133">
        <f t="shared" si="1"/>
        <v>595216</v>
      </c>
      <c r="I43" s="133">
        <f t="shared" si="1"/>
        <v>13063560</v>
      </c>
      <c r="J43" s="133">
        <f t="shared" si="1"/>
        <v>9297171</v>
      </c>
      <c r="K43" s="133">
        <f t="shared" si="1"/>
        <v>2671334</v>
      </c>
      <c r="L43" s="133">
        <f t="shared" si="1"/>
        <v>1075017</v>
      </c>
      <c r="M43" s="133">
        <f t="shared" si="1"/>
        <v>1033728</v>
      </c>
      <c r="N43" s="133">
        <f t="shared" si="1"/>
        <v>2100876</v>
      </c>
      <c r="O43" s="133">
        <f t="shared" si="1"/>
        <v>17611680</v>
      </c>
      <c r="P43" s="133">
        <f t="shared" si="1"/>
        <v>598164</v>
      </c>
      <c r="Q43" s="133">
        <f t="shared" si="1"/>
        <v>50082791</v>
      </c>
    </row>
    <row r="44" spans="2:17" ht="28.5" customHeight="1" x14ac:dyDescent="0.25">
      <c r="B44" s="292" t="s">
        <v>48</v>
      </c>
      <c r="C44" s="292"/>
      <c r="D44" s="292"/>
      <c r="E44" s="292"/>
      <c r="F44" s="292"/>
      <c r="G44" s="292"/>
      <c r="H44" s="292"/>
      <c r="I44" s="292"/>
      <c r="J44" s="292"/>
      <c r="K44" s="292"/>
      <c r="L44" s="292"/>
      <c r="M44" s="292"/>
      <c r="N44" s="292"/>
      <c r="O44" s="292"/>
      <c r="P44" s="292"/>
      <c r="Q44" s="292"/>
    </row>
    <row r="45" spans="2:17" ht="28.5" customHeight="1" x14ac:dyDescent="0.25">
      <c r="B45" s="128" t="s">
        <v>49</v>
      </c>
      <c r="C45" s="131">
        <v>17337</v>
      </c>
      <c r="D45" s="131">
        <v>6538</v>
      </c>
      <c r="E45" s="131">
        <v>0</v>
      </c>
      <c r="F45" s="131">
        <v>165219</v>
      </c>
      <c r="G45" s="131">
        <v>553</v>
      </c>
      <c r="H45" s="131">
        <v>11363</v>
      </c>
      <c r="I45" s="131">
        <v>0</v>
      </c>
      <c r="J45" s="131">
        <v>39791</v>
      </c>
      <c r="K45" s="131">
        <v>0</v>
      </c>
      <c r="L45" s="131">
        <v>2890</v>
      </c>
      <c r="M45" s="131">
        <v>0</v>
      </c>
      <c r="N45" s="131">
        <v>13</v>
      </c>
      <c r="O45" s="131">
        <v>295832</v>
      </c>
      <c r="P45" s="131">
        <v>37632</v>
      </c>
      <c r="Q45" s="134">
        <f>SUM(C45:P45)</f>
        <v>577168</v>
      </c>
    </row>
    <row r="46" spans="2:17" ht="28.5" customHeight="1" x14ac:dyDescent="0.25">
      <c r="B46" s="128" t="s">
        <v>68</v>
      </c>
      <c r="C46" s="131">
        <v>-318</v>
      </c>
      <c r="D46" s="131">
        <v>96970</v>
      </c>
      <c r="E46" s="131">
        <v>0</v>
      </c>
      <c r="F46" s="131">
        <v>916895</v>
      </c>
      <c r="G46" s="131">
        <v>1481</v>
      </c>
      <c r="H46" s="131">
        <v>84042</v>
      </c>
      <c r="I46" s="131">
        <v>0</v>
      </c>
      <c r="J46" s="131">
        <v>259436</v>
      </c>
      <c r="K46" s="131">
        <v>0</v>
      </c>
      <c r="L46" s="131">
        <v>82</v>
      </c>
      <c r="M46" s="131">
        <v>0</v>
      </c>
      <c r="N46" s="131">
        <v>49</v>
      </c>
      <c r="O46" s="131">
        <v>260397</v>
      </c>
      <c r="P46" s="131">
        <v>115834</v>
      </c>
      <c r="Q46" s="134">
        <f t="shared" ref="Q46:Q47" si="2">SUM(C46:P46)</f>
        <v>1734868</v>
      </c>
    </row>
    <row r="47" spans="2:17" ht="28.5" customHeight="1" x14ac:dyDescent="0.25">
      <c r="B47" s="128" t="s">
        <v>50</v>
      </c>
      <c r="C47" s="131">
        <v>9559</v>
      </c>
      <c r="D47" s="131">
        <v>245341</v>
      </c>
      <c r="E47" s="131">
        <v>18118</v>
      </c>
      <c r="F47" s="131">
        <v>1980935</v>
      </c>
      <c r="G47" s="131">
        <v>9927</v>
      </c>
      <c r="H47" s="131">
        <v>193548</v>
      </c>
      <c r="I47" s="131">
        <v>4675</v>
      </c>
      <c r="J47" s="131">
        <v>205009</v>
      </c>
      <c r="K47" s="131">
        <v>0</v>
      </c>
      <c r="L47" s="131">
        <v>270205</v>
      </c>
      <c r="M47" s="131">
        <v>206166</v>
      </c>
      <c r="N47" s="131">
        <v>558</v>
      </c>
      <c r="O47" s="131">
        <v>2213028</v>
      </c>
      <c r="P47" s="131">
        <v>200272</v>
      </c>
      <c r="Q47" s="134">
        <f t="shared" si="2"/>
        <v>5557341</v>
      </c>
    </row>
    <row r="48" spans="2:17" ht="28.5" customHeight="1" x14ac:dyDescent="0.25">
      <c r="B48" s="132" t="s">
        <v>47</v>
      </c>
      <c r="C48" s="133">
        <f>SUM(C45:C47)</f>
        <v>26578</v>
      </c>
      <c r="D48" s="133">
        <f t="shared" ref="D48:O48" si="3">SUM(D45:D47)</f>
        <v>348849</v>
      </c>
      <c r="E48" s="133">
        <f t="shared" si="3"/>
        <v>18118</v>
      </c>
      <c r="F48" s="133">
        <f t="shared" si="3"/>
        <v>3063049</v>
      </c>
      <c r="G48" s="133">
        <f t="shared" si="3"/>
        <v>11961</v>
      </c>
      <c r="H48" s="133">
        <f t="shared" si="3"/>
        <v>288953</v>
      </c>
      <c r="I48" s="133">
        <f t="shared" si="3"/>
        <v>4675</v>
      </c>
      <c r="J48" s="133">
        <f t="shared" si="3"/>
        <v>504236</v>
      </c>
      <c r="K48" s="133">
        <f t="shared" si="3"/>
        <v>0</v>
      </c>
      <c r="L48" s="133">
        <f t="shared" si="3"/>
        <v>273177</v>
      </c>
      <c r="M48" s="133">
        <f t="shared" si="3"/>
        <v>206166</v>
      </c>
      <c r="N48" s="133">
        <f t="shared" si="3"/>
        <v>620</v>
      </c>
      <c r="O48" s="133">
        <f t="shared" si="3"/>
        <v>2769257</v>
      </c>
      <c r="P48" s="133">
        <f>SUM(P45:P47)</f>
        <v>353738</v>
      </c>
      <c r="Q48" s="133">
        <f>SUM(Q45:Q47)</f>
        <v>7869377</v>
      </c>
    </row>
    <row r="49" spans="2:17" s="33" customFormat="1" ht="19.5" customHeight="1" x14ac:dyDescent="0.25">
      <c r="B49" s="293" t="s">
        <v>52</v>
      </c>
      <c r="C49" s="293"/>
      <c r="D49" s="293"/>
      <c r="E49" s="293"/>
      <c r="F49" s="293"/>
      <c r="G49" s="293"/>
      <c r="H49" s="293"/>
      <c r="I49" s="293"/>
      <c r="J49" s="293"/>
      <c r="K49" s="293"/>
      <c r="L49" s="293"/>
      <c r="M49" s="293"/>
      <c r="N49" s="293"/>
      <c r="O49" s="293"/>
      <c r="P49" s="293"/>
      <c r="Q49" s="293"/>
    </row>
    <row r="50" spans="2:17" ht="19.5" customHeight="1" x14ac:dyDescent="0.25">
      <c r="B50" s="13"/>
    </row>
  </sheetData>
  <sheetProtection password="E931" sheet="1" objects="1" scenarios="1"/>
  <sortState ref="B6:Q41">
    <sortCondition ref="B6:B41"/>
  </sortState>
  <mergeCells count="4">
    <mergeCell ref="B3:Q3"/>
    <mergeCell ref="B5:Q5"/>
    <mergeCell ref="B44:Q44"/>
    <mergeCell ref="B49:Q49"/>
  </mergeCells>
  <pageMargins left="0.7" right="0.7" top="0.75" bottom="0.75" header="0.3" footer="0.3"/>
  <pageSetup scale="3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2:S53"/>
  <sheetViews>
    <sheetView showGridLines="0" zoomScale="80" zoomScaleNormal="80" workbookViewId="0">
      <selection activeCell="G16" sqref="G16"/>
    </sheetView>
  </sheetViews>
  <sheetFormatPr defaultRowHeight="15" x14ac:dyDescent="0.25"/>
  <cols>
    <col min="1" max="1" width="8" style="13" customWidth="1"/>
    <col min="2" max="2" width="49.28515625" style="29" customWidth="1"/>
    <col min="3" max="17" width="19.5703125" style="13" customWidth="1"/>
    <col min="18" max="18" width="9.85546875" style="13" customWidth="1"/>
    <col min="19" max="19" width="14.5703125" style="13" bestFit="1" customWidth="1"/>
    <col min="20" max="16384" width="9.140625" style="13"/>
  </cols>
  <sheetData>
    <row r="2" spans="2:18" ht="15.75" customHeight="1" x14ac:dyDescent="0.25"/>
    <row r="3" spans="2:18" ht="15.75" customHeight="1" x14ac:dyDescent="0.25"/>
    <row r="4" spans="2:18" ht="15.75" customHeight="1" x14ac:dyDescent="0.25">
      <c r="B4" s="290" t="s">
        <v>253</v>
      </c>
      <c r="C4" s="290"/>
      <c r="D4" s="290"/>
      <c r="E4" s="290"/>
      <c r="F4" s="290"/>
      <c r="G4" s="290"/>
      <c r="H4" s="290"/>
      <c r="I4" s="290"/>
      <c r="J4" s="290"/>
      <c r="K4" s="290"/>
      <c r="L4" s="290"/>
      <c r="M4" s="290"/>
      <c r="N4" s="290"/>
      <c r="O4" s="290"/>
      <c r="P4" s="290"/>
      <c r="Q4" s="290"/>
      <c r="R4" s="15"/>
    </row>
    <row r="5" spans="2:18" s="137" customFormat="1" ht="45" x14ac:dyDescent="0.25">
      <c r="B5" s="202" t="s">
        <v>0</v>
      </c>
      <c r="C5" s="202" t="s">
        <v>91</v>
      </c>
      <c r="D5" s="202" t="s">
        <v>92</v>
      </c>
      <c r="E5" s="202" t="s">
        <v>93</v>
      </c>
      <c r="F5" s="202" t="s">
        <v>94</v>
      </c>
      <c r="G5" s="202" t="s">
        <v>95</v>
      </c>
      <c r="H5" s="202" t="s">
        <v>96</v>
      </c>
      <c r="I5" s="202" t="s">
        <v>97</v>
      </c>
      <c r="J5" s="202" t="s">
        <v>98</v>
      </c>
      <c r="K5" s="202" t="s">
        <v>99</v>
      </c>
      <c r="L5" s="202" t="s">
        <v>100</v>
      </c>
      <c r="M5" s="202" t="s">
        <v>101</v>
      </c>
      <c r="N5" s="202" t="s">
        <v>102</v>
      </c>
      <c r="O5" s="202" t="s">
        <v>103</v>
      </c>
      <c r="P5" s="202" t="s">
        <v>104</v>
      </c>
      <c r="Q5" s="202" t="s">
        <v>105</v>
      </c>
      <c r="R5" s="136"/>
    </row>
    <row r="6" spans="2:18" ht="28.5" customHeight="1" x14ac:dyDescent="0.25">
      <c r="B6" s="291" t="s">
        <v>16</v>
      </c>
      <c r="C6" s="291"/>
      <c r="D6" s="291"/>
      <c r="E6" s="291"/>
      <c r="F6" s="291"/>
      <c r="G6" s="291"/>
      <c r="H6" s="291"/>
      <c r="I6" s="291"/>
      <c r="J6" s="291"/>
      <c r="K6" s="291"/>
      <c r="L6" s="291"/>
      <c r="M6" s="291"/>
      <c r="N6" s="291"/>
      <c r="O6" s="291"/>
      <c r="P6" s="291"/>
      <c r="Q6" s="291"/>
      <c r="R6" s="15"/>
    </row>
    <row r="7" spans="2:18" ht="28.5" customHeight="1" x14ac:dyDescent="0.25">
      <c r="B7" s="128" t="s">
        <v>17</v>
      </c>
      <c r="C7" s="129">
        <v>0</v>
      </c>
      <c r="D7" s="129">
        <v>0</v>
      </c>
      <c r="E7" s="129">
        <v>485</v>
      </c>
      <c r="F7" s="129">
        <v>0</v>
      </c>
      <c r="G7" s="129">
        <v>0</v>
      </c>
      <c r="H7" s="129">
        <v>0</v>
      </c>
      <c r="I7" s="129">
        <v>0</v>
      </c>
      <c r="J7" s="129">
        <v>0</v>
      </c>
      <c r="K7" s="129">
        <v>0</v>
      </c>
      <c r="L7" s="129">
        <v>2662</v>
      </c>
      <c r="M7" s="129">
        <v>0</v>
      </c>
      <c r="N7" s="129">
        <v>4136</v>
      </c>
      <c r="O7" s="129">
        <v>2853048</v>
      </c>
      <c r="P7" s="129">
        <v>1555</v>
      </c>
      <c r="Q7" s="130">
        <v>2861885</v>
      </c>
      <c r="R7" s="15"/>
    </row>
    <row r="8" spans="2:18" ht="28.5" customHeight="1" x14ac:dyDescent="0.25">
      <c r="B8" s="128" t="s">
        <v>18</v>
      </c>
      <c r="C8" s="129">
        <v>0</v>
      </c>
      <c r="D8" s="129">
        <v>9712</v>
      </c>
      <c r="E8" s="129">
        <v>2041</v>
      </c>
      <c r="F8" s="129">
        <v>31575</v>
      </c>
      <c r="G8" s="129">
        <v>1288</v>
      </c>
      <c r="H8" s="129">
        <v>1469</v>
      </c>
      <c r="I8" s="129">
        <v>573785</v>
      </c>
      <c r="J8" s="129">
        <v>56257</v>
      </c>
      <c r="K8" s="129">
        <v>359963</v>
      </c>
      <c r="L8" s="129">
        <v>96318</v>
      </c>
      <c r="M8" s="129">
        <v>22338</v>
      </c>
      <c r="N8" s="129">
        <v>45951</v>
      </c>
      <c r="O8" s="129">
        <v>0</v>
      </c>
      <c r="P8" s="129">
        <v>19755</v>
      </c>
      <c r="Q8" s="130">
        <v>1220452</v>
      </c>
      <c r="R8" s="15"/>
    </row>
    <row r="9" spans="2:18" ht="28.5" customHeight="1" x14ac:dyDescent="0.25">
      <c r="B9" s="128" t="s">
        <v>19</v>
      </c>
      <c r="C9" s="131">
        <v>9291</v>
      </c>
      <c r="D9" s="131">
        <v>1177</v>
      </c>
      <c r="E9" s="131">
        <v>53333</v>
      </c>
      <c r="F9" s="131">
        <v>53688</v>
      </c>
      <c r="G9" s="131">
        <v>206186</v>
      </c>
      <c r="H9" s="131">
        <v>6968</v>
      </c>
      <c r="I9" s="131">
        <v>815973</v>
      </c>
      <c r="J9" s="131">
        <v>169702</v>
      </c>
      <c r="K9" s="131">
        <v>0</v>
      </c>
      <c r="L9" s="131">
        <v>180948</v>
      </c>
      <c r="M9" s="131">
        <v>9277</v>
      </c>
      <c r="N9" s="131">
        <v>17075</v>
      </c>
      <c r="O9" s="131">
        <v>0</v>
      </c>
      <c r="P9" s="131">
        <v>-135286</v>
      </c>
      <c r="Q9" s="130">
        <f t="shared" ref="Q9:Q49" si="0">SUM(C9:P9)</f>
        <v>1388332</v>
      </c>
      <c r="R9" s="15"/>
    </row>
    <row r="10" spans="2:18" ht="28.5" customHeight="1" x14ac:dyDescent="0.25">
      <c r="B10" s="128" t="s">
        <v>202</v>
      </c>
      <c r="C10" s="131">
        <v>2</v>
      </c>
      <c r="D10" s="131">
        <v>127</v>
      </c>
      <c r="E10" s="131">
        <v>458</v>
      </c>
      <c r="F10" s="131">
        <v>627</v>
      </c>
      <c r="G10" s="131">
        <v>2721</v>
      </c>
      <c r="H10" s="131">
        <v>5</v>
      </c>
      <c r="I10" s="131">
        <v>864</v>
      </c>
      <c r="J10" s="131">
        <v>89</v>
      </c>
      <c r="K10" s="131">
        <v>0</v>
      </c>
      <c r="L10" s="131">
        <v>13</v>
      </c>
      <c r="M10" s="131">
        <v>62</v>
      </c>
      <c r="N10" s="131">
        <v>199</v>
      </c>
      <c r="O10" s="131">
        <v>0</v>
      </c>
      <c r="P10" s="131">
        <v>0</v>
      </c>
      <c r="Q10" s="130">
        <f t="shared" si="0"/>
        <v>5167</v>
      </c>
      <c r="R10" s="15"/>
    </row>
    <row r="11" spans="2:18" ht="28.5" customHeight="1" x14ac:dyDescent="0.25">
      <c r="B11" s="128" t="s">
        <v>20</v>
      </c>
      <c r="C11" s="131">
        <v>-6</v>
      </c>
      <c r="D11" s="131">
        <v>86187</v>
      </c>
      <c r="E11" s="131">
        <v>23570</v>
      </c>
      <c r="F11" s="131">
        <v>81925</v>
      </c>
      <c r="G11" s="131">
        <v>27906</v>
      </c>
      <c r="H11" s="131">
        <v>13456</v>
      </c>
      <c r="I11" s="131">
        <v>1480910</v>
      </c>
      <c r="J11" s="131">
        <v>1231250</v>
      </c>
      <c r="K11" s="131">
        <v>0</v>
      </c>
      <c r="L11" s="131">
        <v>62198</v>
      </c>
      <c r="M11" s="131">
        <v>80490</v>
      </c>
      <c r="N11" s="131">
        <v>404747</v>
      </c>
      <c r="O11" s="131">
        <v>1433829</v>
      </c>
      <c r="P11" s="131">
        <v>26736</v>
      </c>
      <c r="Q11" s="130">
        <f t="shared" si="0"/>
        <v>4953198</v>
      </c>
      <c r="R11" s="15"/>
    </row>
    <row r="12" spans="2:18" ht="28.5" customHeight="1" x14ac:dyDescent="0.25">
      <c r="B12" s="128" t="s">
        <v>194</v>
      </c>
      <c r="C12" s="131">
        <v>0</v>
      </c>
      <c r="D12" s="131">
        <v>39524</v>
      </c>
      <c r="E12" s="131">
        <v>49387</v>
      </c>
      <c r="F12" s="131">
        <v>11971</v>
      </c>
      <c r="G12" s="131">
        <v>557</v>
      </c>
      <c r="H12" s="131">
        <v>-13481</v>
      </c>
      <c r="I12" s="131">
        <v>960668</v>
      </c>
      <c r="J12" s="131">
        <v>848206</v>
      </c>
      <c r="K12" s="131">
        <v>0</v>
      </c>
      <c r="L12" s="131">
        <v>25536</v>
      </c>
      <c r="M12" s="131">
        <v>117747</v>
      </c>
      <c r="N12" s="131">
        <v>17128</v>
      </c>
      <c r="O12" s="131">
        <v>1263649</v>
      </c>
      <c r="P12" s="131">
        <v>354737</v>
      </c>
      <c r="Q12" s="130">
        <f t="shared" si="0"/>
        <v>3675629</v>
      </c>
      <c r="R12" s="15"/>
    </row>
    <row r="13" spans="2:18" ht="28.5" customHeight="1" x14ac:dyDescent="0.25">
      <c r="B13" s="128" t="s">
        <v>21</v>
      </c>
      <c r="C13" s="131">
        <v>0</v>
      </c>
      <c r="D13" s="131">
        <v>5086</v>
      </c>
      <c r="E13" s="131">
        <v>3913</v>
      </c>
      <c r="F13" s="131">
        <v>16802</v>
      </c>
      <c r="G13" s="131">
        <v>20283</v>
      </c>
      <c r="H13" s="131">
        <v>37234</v>
      </c>
      <c r="I13" s="131">
        <v>460918</v>
      </c>
      <c r="J13" s="131">
        <v>288022</v>
      </c>
      <c r="K13" s="131">
        <v>0</v>
      </c>
      <c r="L13" s="131">
        <v>12760</v>
      </c>
      <c r="M13" s="131">
        <v>22412</v>
      </c>
      <c r="N13" s="131">
        <v>25061</v>
      </c>
      <c r="O13" s="131">
        <v>0</v>
      </c>
      <c r="P13" s="131">
        <v>-54057</v>
      </c>
      <c r="Q13" s="130">
        <f t="shared" si="0"/>
        <v>838434</v>
      </c>
      <c r="R13" s="15"/>
    </row>
    <row r="14" spans="2:18" ht="28.5" customHeight="1" x14ac:dyDescent="0.25">
      <c r="B14" s="128" t="s">
        <v>22</v>
      </c>
      <c r="C14" s="131">
        <v>0</v>
      </c>
      <c r="D14" s="131">
        <v>94946</v>
      </c>
      <c r="E14" s="131">
        <v>15265</v>
      </c>
      <c r="F14" s="131">
        <v>142854</v>
      </c>
      <c r="G14" s="131">
        <v>137193</v>
      </c>
      <c r="H14" s="131">
        <v>60672</v>
      </c>
      <c r="I14" s="131">
        <v>1757167</v>
      </c>
      <c r="J14" s="131">
        <v>1419571</v>
      </c>
      <c r="K14" s="131">
        <v>0</v>
      </c>
      <c r="L14" s="131">
        <v>64643</v>
      </c>
      <c r="M14" s="131">
        <v>120351</v>
      </c>
      <c r="N14" s="131">
        <v>142094</v>
      </c>
      <c r="O14" s="131">
        <v>526486</v>
      </c>
      <c r="P14" s="131">
        <v>40333</v>
      </c>
      <c r="Q14" s="130">
        <f t="shared" si="0"/>
        <v>4521575</v>
      </c>
      <c r="R14" s="15"/>
    </row>
    <row r="15" spans="2:18" ht="28.5" customHeight="1" x14ac:dyDescent="0.25">
      <c r="B15" s="128" t="s">
        <v>23</v>
      </c>
      <c r="C15" s="131">
        <v>5798</v>
      </c>
      <c r="D15" s="131">
        <v>3298</v>
      </c>
      <c r="E15" s="131">
        <v>311</v>
      </c>
      <c r="F15" s="131">
        <v>7292</v>
      </c>
      <c r="G15" s="131">
        <v>-281</v>
      </c>
      <c r="H15" s="131">
        <v>14504</v>
      </c>
      <c r="I15" s="131">
        <v>58821</v>
      </c>
      <c r="J15" s="131">
        <v>48617</v>
      </c>
      <c r="K15" s="131">
        <v>0</v>
      </c>
      <c r="L15" s="131">
        <v>-1118</v>
      </c>
      <c r="M15" s="131">
        <v>-2702</v>
      </c>
      <c r="N15" s="131">
        <v>3878</v>
      </c>
      <c r="O15" s="131">
        <v>0</v>
      </c>
      <c r="P15" s="131">
        <v>-2471</v>
      </c>
      <c r="Q15" s="130">
        <f t="shared" si="0"/>
        <v>135947</v>
      </c>
      <c r="R15" s="15"/>
    </row>
    <row r="16" spans="2:18" ht="28.5" customHeight="1" x14ac:dyDescent="0.25">
      <c r="B16" s="128" t="s">
        <v>24</v>
      </c>
      <c r="C16" s="131">
        <v>0</v>
      </c>
      <c r="D16" s="131">
        <v>0</v>
      </c>
      <c r="E16" s="131">
        <v>0</v>
      </c>
      <c r="F16" s="131">
        <v>0</v>
      </c>
      <c r="G16" s="131">
        <v>0</v>
      </c>
      <c r="H16" s="131">
        <v>0</v>
      </c>
      <c r="I16" s="131">
        <v>33645</v>
      </c>
      <c r="J16" s="131">
        <v>12276</v>
      </c>
      <c r="K16" s="131">
        <v>1741902</v>
      </c>
      <c r="L16" s="131">
        <v>0</v>
      </c>
      <c r="M16" s="131">
        <v>0</v>
      </c>
      <c r="N16" s="131">
        <v>0</v>
      </c>
      <c r="O16" s="131">
        <v>0</v>
      </c>
      <c r="P16" s="131">
        <v>0</v>
      </c>
      <c r="Q16" s="130">
        <v>1787823</v>
      </c>
      <c r="R16" s="15"/>
    </row>
    <row r="17" spans="2:18" ht="28.5" customHeight="1" x14ac:dyDescent="0.25">
      <c r="B17" s="128" t="s">
        <v>25</v>
      </c>
      <c r="C17" s="131">
        <v>112</v>
      </c>
      <c r="D17" s="131">
        <v>-2063</v>
      </c>
      <c r="E17" s="131">
        <v>10785</v>
      </c>
      <c r="F17" s="131">
        <v>38683</v>
      </c>
      <c r="G17" s="131">
        <v>15562</v>
      </c>
      <c r="H17" s="131">
        <v>22640</v>
      </c>
      <c r="I17" s="131">
        <v>229003</v>
      </c>
      <c r="J17" s="131">
        <v>339987</v>
      </c>
      <c r="K17" s="131">
        <v>16486</v>
      </c>
      <c r="L17" s="131">
        <v>4938</v>
      </c>
      <c r="M17" s="131">
        <v>24243</v>
      </c>
      <c r="N17" s="131">
        <v>77956</v>
      </c>
      <c r="O17" s="131">
        <v>0</v>
      </c>
      <c r="P17" s="131">
        <v>112</v>
      </c>
      <c r="Q17" s="130">
        <f t="shared" si="0"/>
        <v>778444</v>
      </c>
      <c r="R17" s="15"/>
    </row>
    <row r="18" spans="2:18" ht="28.5" customHeight="1" x14ac:dyDescent="0.25">
      <c r="B18" s="128" t="s">
        <v>26</v>
      </c>
      <c r="C18" s="131">
        <v>123</v>
      </c>
      <c r="D18" s="131">
        <v>38192</v>
      </c>
      <c r="E18" s="131">
        <v>23348</v>
      </c>
      <c r="F18" s="131">
        <v>54037</v>
      </c>
      <c r="G18" s="131">
        <v>41908</v>
      </c>
      <c r="H18" s="131">
        <v>14222</v>
      </c>
      <c r="I18" s="131">
        <v>520402</v>
      </c>
      <c r="J18" s="131">
        <v>427446</v>
      </c>
      <c r="K18" s="131">
        <v>0</v>
      </c>
      <c r="L18" s="131">
        <v>10946</v>
      </c>
      <c r="M18" s="131">
        <v>46208</v>
      </c>
      <c r="N18" s="131">
        <v>172011</v>
      </c>
      <c r="O18" s="131">
        <v>583408</v>
      </c>
      <c r="P18" s="131">
        <v>19397</v>
      </c>
      <c r="Q18" s="130">
        <f t="shared" si="0"/>
        <v>1951648</v>
      </c>
      <c r="R18" s="15"/>
    </row>
    <row r="19" spans="2:18" ht="28.5" customHeight="1" x14ac:dyDescent="0.25">
      <c r="B19" s="128" t="s">
        <v>27</v>
      </c>
      <c r="C19" s="131">
        <v>-51</v>
      </c>
      <c r="D19" s="131">
        <v>27716</v>
      </c>
      <c r="E19" s="131">
        <v>27023</v>
      </c>
      <c r="F19" s="131">
        <v>65773</v>
      </c>
      <c r="G19" s="131">
        <v>4407</v>
      </c>
      <c r="H19" s="131">
        <v>35549</v>
      </c>
      <c r="I19" s="131">
        <v>423765</v>
      </c>
      <c r="J19" s="131">
        <v>413504</v>
      </c>
      <c r="K19" s="131">
        <v>-74362</v>
      </c>
      <c r="L19" s="131">
        <v>-1390</v>
      </c>
      <c r="M19" s="131">
        <v>80639</v>
      </c>
      <c r="N19" s="131">
        <v>187683</v>
      </c>
      <c r="O19" s="131">
        <v>208647</v>
      </c>
      <c r="P19" s="131">
        <v>42519</v>
      </c>
      <c r="Q19" s="130">
        <f t="shared" si="0"/>
        <v>1441422</v>
      </c>
      <c r="R19" s="15"/>
    </row>
    <row r="20" spans="2:18" ht="28.5" customHeight="1" x14ac:dyDescent="0.25">
      <c r="B20" s="128" t="s">
        <v>28</v>
      </c>
      <c r="C20" s="131">
        <v>0</v>
      </c>
      <c r="D20" s="131">
        <v>9776</v>
      </c>
      <c r="E20" s="131">
        <v>11097</v>
      </c>
      <c r="F20" s="131">
        <v>47835</v>
      </c>
      <c r="G20" s="131">
        <v>2092</v>
      </c>
      <c r="H20" s="131">
        <v>54491</v>
      </c>
      <c r="I20" s="131">
        <v>400425</v>
      </c>
      <c r="J20" s="131">
        <v>419696</v>
      </c>
      <c r="K20" s="131">
        <v>0</v>
      </c>
      <c r="L20" s="131">
        <v>11413</v>
      </c>
      <c r="M20" s="131">
        <v>54441</v>
      </c>
      <c r="N20" s="131">
        <v>106769</v>
      </c>
      <c r="O20" s="131">
        <v>0</v>
      </c>
      <c r="P20" s="131">
        <v>-436</v>
      </c>
      <c r="Q20" s="130">
        <f t="shared" si="0"/>
        <v>1117599</v>
      </c>
      <c r="R20" s="15"/>
    </row>
    <row r="21" spans="2:18" ht="28.5" customHeight="1" x14ac:dyDescent="0.25">
      <c r="B21" s="128" t="s">
        <v>29</v>
      </c>
      <c r="C21" s="131">
        <v>1293</v>
      </c>
      <c r="D21" s="131">
        <v>12331</v>
      </c>
      <c r="E21" s="131">
        <v>49340</v>
      </c>
      <c r="F21" s="131">
        <v>40535</v>
      </c>
      <c r="G21" s="131">
        <v>-2761</v>
      </c>
      <c r="H21" s="131">
        <v>23373</v>
      </c>
      <c r="I21" s="131">
        <v>497962</v>
      </c>
      <c r="J21" s="131">
        <v>311168</v>
      </c>
      <c r="K21" s="131">
        <v>8704</v>
      </c>
      <c r="L21" s="131">
        <v>57546</v>
      </c>
      <c r="M21" s="131">
        <v>1154</v>
      </c>
      <c r="N21" s="131">
        <v>115937</v>
      </c>
      <c r="O21" s="131">
        <v>196736</v>
      </c>
      <c r="P21" s="131">
        <v>41984</v>
      </c>
      <c r="Q21" s="130">
        <f t="shared" si="0"/>
        <v>1355302</v>
      </c>
      <c r="R21" s="15"/>
    </row>
    <row r="22" spans="2:18" ht="28.5" customHeight="1" x14ac:dyDescent="0.25">
      <c r="B22" s="128" t="s">
        <v>30</v>
      </c>
      <c r="C22" s="131">
        <v>1630</v>
      </c>
      <c r="D22" s="131">
        <v>26333</v>
      </c>
      <c r="E22" s="131">
        <v>43005</v>
      </c>
      <c r="F22" s="131">
        <v>36365</v>
      </c>
      <c r="G22" s="131">
        <v>26600</v>
      </c>
      <c r="H22" s="131">
        <v>101217</v>
      </c>
      <c r="I22" s="131">
        <v>994011</v>
      </c>
      <c r="J22" s="131">
        <v>409397</v>
      </c>
      <c r="K22" s="131">
        <v>0</v>
      </c>
      <c r="L22" s="131">
        <v>99193</v>
      </c>
      <c r="M22" s="131">
        <v>95862</v>
      </c>
      <c r="N22" s="131">
        <v>224412</v>
      </c>
      <c r="O22" s="131">
        <v>225080</v>
      </c>
      <c r="P22" s="131">
        <v>939</v>
      </c>
      <c r="Q22" s="130">
        <f t="shared" si="0"/>
        <v>2284044</v>
      </c>
      <c r="R22" s="15"/>
    </row>
    <row r="23" spans="2:18" ht="28.5" customHeight="1" x14ac:dyDescent="0.25">
      <c r="B23" s="128" t="s">
        <v>31</v>
      </c>
      <c r="C23" s="131">
        <v>0</v>
      </c>
      <c r="D23" s="131">
        <v>17947</v>
      </c>
      <c r="E23" s="131">
        <v>14755</v>
      </c>
      <c r="F23" s="131">
        <v>23476</v>
      </c>
      <c r="G23" s="131">
        <v>5809</v>
      </c>
      <c r="H23" s="131">
        <v>23358</v>
      </c>
      <c r="I23" s="131">
        <v>173780</v>
      </c>
      <c r="J23" s="131">
        <v>106335</v>
      </c>
      <c r="K23" s="131">
        <v>0</v>
      </c>
      <c r="L23" s="131">
        <v>25733</v>
      </c>
      <c r="M23" s="131">
        <v>42608</v>
      </c>
      <c r="N23" s="131">
        <v>22338</v>
      </c>
      <c r="O23" s="131">
        <v>0</v>
      </c>
      <c r="P23" s="131">
        <v>5934</v>
      </c>
      <c r="Q23" s="130">
        <f t="shared" si="0"/>
        <v>462073</v>
      </c>
      <c r="R23" s="15"/>
    </row>
    <row r="24" spans="2:18" ht="28.5" customHeight="1" x14ac:dyDescent="0.25">
      <c r="B24" s="128" t="s">
        <v>32</v>
      </c>
      <c r="C24" s="131">
        <v>0</v>
      </c>
      <c r="D24" s="131">
        <v>3</v>
      </c>
      <c r="E24" s="131">
        <v>-1413</v>
      </c>
      <c r="F24" s="131">
        <v>2458</v>
      </c>
      <c r="G24" s="131">
        <v>-3</v>
      </c>
      <c r="H24" s="131">
        <v>-5</v>
      </c>
      <c r="I24" s="131">
        <v>111036</v>
      </c>
      <c r="J24" s="131">
        <v>149852</v>
      </c>
      <c r="K24" s="131">
        <v>696276</v>
      </c>
      <c r="L24" s="131">
        <v>913</v>
      </c>
      <c r="M24" s="131">
        <v>1</v>
      </c>
      <c r="N24" s="131">
        <v>841</v>
      </c>
      <c r="O24" s="131">
        <v>0</v>
      </c>
      <c r="P24" s="131">
        <v>0</v>
      </c>
      <c r="Q24" s="130">
        <f t="shared" si="0"/>
        <v>959959</v>
      </c>
      <c r="R24" s="15"/>
    </row>
    <row r="25" spans="2:18" ht="28.5" customHeight="1" x14ac:dyDescent="0.25">
      <c r="B25" s="128" t="s">
        <v>33</v>
      </c>
      <c r="C25" s="131">
        <v>999</v>
      </c>
      <c r="D25" s="131">
        <v>7205</v>
      </c>
      <c r="E25" s="131">
        <v>12863</v>
      </c>
      <c r="F25" s="131">
        <v>66787</v>
      </c>
      <c r="G25" s="131">
        <v>-38875</v>
      </c>
      <c r="H25" s="131">
        <v>21033</v>
      </c>
      <c r="I25" s="131">
        <v>1061144</v>
      </c>
      <c r="J25" s="131">
        <v>273840</v>
      </c>
      <c r="K25" s="131">
        <v>0</v>
      </c>
      <c r="L25" s="131">
        <v>383417</v>
      </c>
      <c r="M25" s="131">
        <v>99901</v>
      </c>
      <c r="N25" s="131">
        <v>44246</v>
      </c>
      <c r="O25" s="131">
        <v>4661877</v>
      </c>
      <c r="P25" s="131">
        <v>-14754</v>
      </c>
      <c r="Q25" s="130">
        <f t="shared" si="0"/>
        <v>6579683</v>
      </c>
      <c r="R25" s="15"/>
    </row>
    <row r="26" spans="2:18" ht="28.5" customHeight="1" x14ac:dyDescent="0.25">
      <c r="B26" s="128" t="s">
        <v>34</v>
      </c>
      <c r="C26" s="131">
        <v>0</v>
      </c>
      <c r="D26" s="131">
        <v>20662</v>
      </c>
      <c r="E26" s="131">
        <v>28395</v>
      </c>
      <c r="F26" s="131">
        <v>126896</v>
      </c>
      <c r="G26" s="131">
        <v>13709</v>
      </c>
      <c r="H26" s="131">
        <v>60505</v>
      </c>
      <c r="I26" s="131">
        <v>224522</v>
      </c>
      <c r="J26" s="131">
        <v>357796</v>
      </c>
      <c r="K26" s="131">
        <v>0</v>
      </c>
      <c r="L26" s="131">
        <v>12014</v>
      </c>
      <c r="M26" s="131">
        <v>71510</v>
      </c>
      <c r="N26" s="131">
        <v>319040</v>
      </c>
      <c r="O26" s="131">
        <v>101956</v>
      </c>
      <c r="P26" s="131">
        <v>214</v>
      </c>
      <c r="Q26" s="130">
        <f t="shared" si="0"/>
        <v>1337219</v>
      </c>
      <c r="R26" s="15"/>
    </row>
    <row r="27" spans="2:18" ht="28.5" customHeight="1" x14ac:dyDescent="0.25">
      <c r="B27" s="128" t="s">
        <v>35</v>
      </c>
      <c r="C27" s="131">
        <v>0</v>
      </c>
      <c r="D27" s="131">
        <v>5820</v>
      </c>
      <c r="E27" s="131">
        <v>7634</v>
      </c>
      <c r="F27" s="131">
        <v>16448</v>
      </c>
      <c r="G27" s="131">
        <v>20553</v>
      </c>
      <c r="H27" s="131">
        <v>786</v>
      </c>
      <c r="I27" s="131">
        <v>620386</v>
      </c>
      <c r="J27" s="131">
        <v>606769</v>
      </c>
      <c r="K27" s="131">
        <v>0</v>
      </c>
      <c r="L27" s="131">
        <v>2929</v>
      </c>
      <c r="M27" s="131">
        <v>7794</v>
      </c>
      <c r="N27" s="131">
        <v>15404</v>
      </c>
      <c r="O27" s="131">
        <v>0</v>
      </c>
      <c r="P27" s="131">
        <v>3988</v>
      </c>
      <c r="Q27" s="130">
        <f t="shared" si="0"/>
        <v>1308511</v>
      </c>
      <c r="R27" s="15"/>
    </row>
    <row r="28" spans="2:18" ht="28.5" customHeight="1" x14ac:dyDescent="0.25">
      <c r="B28" s="128" t="s">
        <v>36</v>
      </c>
      <c r="C28" s="131">
        <v>0</v>
      </c>
      <c r="D28" s="131">
        <v>7227</v>
      </c>
      <c r="E28" s="131">
        <v>1030</v>
      </c>
      <c r="F28" s="131">
        <v>66727</v>
      </c>
      <c r="G28" s="131">
        <v>45921</v>
      </c>
      <c r="H28" s="131">
        <v>-1107</v>
      </c>
      <c r="I28" s="131">
        <v>425060</v>
      </c>
      <c r="J28" s="131">
        <v>506666</v>
      </c>
      <c r="K28" s="131">
        <v>0</v>
      </c>
      <c r="L28" s="131">
        <v>41716</v>
      </c>
      <c r="M28" s="131">
        <v>7996</v>
      </c>
      <c r="N28" s="131">
        <v>17834</v>
      </c>
      <c r="O28" s="131">
        <v>693275</v>
      </c>
      <c r="P28" s="131">
        <v>22311</v>
      </c>
      <c r="Q28" s="130">
        <f t="shared" si="0"/>
        <v>1834656</v>
      </c>
      <c r="R28" s="15"/>
    </row>
    <row r="29" spans="2:18" ht="28.5" customHeight="1" x14ac:dyDescent="0.25">
      <c r="B29" s="128" t="s">
        <v>37</v>
      </c>
      <c r="C29" s="131">
        <v>40</v>
      </c>
      <c r="D29" s="131">
        <v>25092</v>
      </c>
      <c r="E29" s="131">
        <v>11084</v>
      </c>
      <c r="F29" s="131">
        <v>31401</v>
      </c>
      <c r="G29" s="131">
        <v>6600</v>
      </c>
      <c r="H29" s="131">
        <v>9443</v>
      </c>
      <c r="I29" s="131">
        <v>122216</v>
      </c>
      <c r="J29" s="131">
        <v>101557</v>
      </c>
      <c r="K29" s="131">
        <v>0</v>
      </c>
      <c r="L29" s="131">
        <v>2798</v>
      </c>
      <c r="M29" s="131">
        <v>16629</v>
      </c>
      <c r="N29" s="131">
        <v>199845</v>
      </c>
      <c r="O29" s="131">
        <v>0</v>
      </c>
      <c r="P29" s="131">
        <v>2141</v>
      </c>
      <c r="Q29" s="130">
        <f t="shared" si="0"/>
        <v>528846</v>
      </c>
      <c r="R29" s="15"/>
    </row>
    <row r="30" spans="2:18" ht="28.5" customHeight="1" x14ac:dyDescent="0.25">
      <c r="B30" s="128" t="s">
        <v>38</v>
      </c>
      <c r="C30" s="131">
        <v>0</v>
      </c>
      <c r="D30" s="131">
        <v>19093</v>
      </c>
      <c r="E30" s="131">
        <v>47544</v>
      </c>
      <c r="F30" s="131">
        <v>26934</v>
      </c>
      <c r="G30" s="131">
        <v>630</v>
      </c>
      <c r="H30" s="131">
        <v>37560</v>
      </c>
      <c r="I30" s="131">
        <v>248611</v>
      </c>
      <c r="J30" s="131">
        <v>232211</v>
      </c>
      <c r="K30" s="131">
        <v>2178</v>
      </c>
      <c r="L30" s="131">
        <v>9840</v>
      </c>
      <c r="M30" s="131">
        <v>30301</v>
      </c>
      <c r="N30" s="131">
        <v>379718</v>
      </c>
      <c r="O30" s="131">
        <v>0</v>
      </c>
      <c r="P30" s="131">
        <v>25751</v>
      </c>
      <c r="Q30" s="130">
        <f t="shared" si="0"/>
        <v>1060371</v>
      </c>
      <c r="R30" s="15"/>
    </row>
    <row r="31" spans="2:18" ht="28.5" customHeight="1" x14ac:dyDescent="0.25">
      <c r="B31" s="128" t="s">
        <v>196</v>
      </c>
      <c r="C31" s="131">
        <v>0</v>
      </c>
      <c r="D31" s="131">
        <v>-2571</v>
      </c>
      <c r="E31" s="131">
        <v>1892</v>
      </c>
      <c r="F31" s="131">
        <v>16546</v>
      </c>
      <c r="G31" s="131">
        <v>6888</v>
      </c>
      <c r="H31" s="131">
        <v>68</v>
      </c>
      <c r="I31" s="131">
        <v>192145</v>
      </c>
      <c r="J31" s="131">
        <v>86880</v>
      </c>
      <c r="K31" s="131">
        <v>0</v>
      </c>
      <c r="L31" s="131">
        <v>-1454</v>
      </c>
      <c r="M31" s="131">
        <v>10647</v>
      </c>
      <c r="N31" s="131">
        <v>14637</v>
      </c>
      <c r="O31" s="131">
        <v>29380</v>
      </c>
      <c r="P31" s="131">
        <v>77</v>
      </c>
      <c r="Q31" s="130">
        <f t="shared" si="0"/>
        <v>355135</v>
      </c>
      <c r="R31" s="15"/>
    </row>
    <row r="32" spans="2:18" ht="28.5" customHeight="1" x14ac:dyDescent="0.25">
      <c r="B32" s="128" t="s">
        <v>197</v>
      </c>
      <c r="C32" s="131">
        <v>67237</v>
      </c>
      <c r="D32" s="131">
        <v>-3187</v>
      </c>
      <c r="E32" s="131">
        <v>3692</v>
      </c>
      <c r="F32" s="131">
        <v>9754</v>
      </c>
      <c r="G32" s="131">
        <v>45872</v>
      </c>
      <c r="H32" s="131">
        <v>2916</v>
      </c>
      <c r="I32" s="131">
        <v>143682</v>
      </c>
      <c r="J32" s="131">
        <v>3210</v>
      </c>
      <c r="K32" s="131">
        <v>13603</v>
      </c>
      <c r="L32" s="131">
        <v>2268</v>
      </c>
      <c r="M32" s="131">
        <v>466</v>
      </c>
      <c r="N32" s="131">
        <v>-8834</v>
      </c>
      <c r="O32" s="131">
        <v>0</v>
      </c>
      <c r="P32" s="131">
        <v>12868</v>
      </c>
      <c r="Q32" s="130">
        <f t="shared" si="0"/>
        <v>293547</v>
      </c>
      <c r="R32" s="15"/>
    </row>
    <row r="33" spans="2:18" ht="28.5" customHeight="1" x14ac:dyDescent="0.25">
      <c r="B33" s="128" t="s">
        <v>217</v>
      </c>
      <c r="C33" s="131">
        <v>0</v>
      </c>
      <c r="D33" s="131">
        <v>0</v>
      </c>
      <c r="E33" s="131">
        <v>0</v>
      </c>
      <c r="F33" s="131">
        <v>0</v>
      </c>
      <c r="G33" s="131">
        <v>0</v>
      </c>
      <c r="H33" s="131">
        <v>0</v>
      </c>
      <c r="I33" s="131">
        <v>0</v>
      </c>
      <c r="J33" s="131">
        <v>0</v>
      </c>
      <c r="K33" s="131">
        <v>0</v>
      </c>
      <c r="L33" s="131">
        <v>0</v>
      </c>
      <c r="M33" s="131">
        <v>0</v>
      </c>
      <c r="N33" s="131">
        <v>0</v>
      </c>
      <c r="O33" s="131">
        <v>0</v>
      </c>
      <c r="P33" s="131">
        <v>0</v>
      </c>
      <c r="Q33" s="130">
        <f t="shared" si="0"/>
        <v>0</v>
      </c>
      <c r="R33" s="15"/>
    </row>
    <row r="34" spans="2:18" ht="28.5" customHeight="1" x14ac:dyDescent="0.25">
      <c r="B34" s="128" t="s">
        <v>198</v>
      </c>
      <c r="C34" s="131">
        <v>0</v>
      </c>
      <c r="D34" s="131">
        <v>0</v>
      </c>
      <c r="E34" s="131">
        <v>763</v>
      </c>
      <c r="F34" s="131">
        <v>5489</v>
      </c>
      <c r="G34" s="131">
        <v>43</v>
      </c>
      <c r="H34" s="131">
        <v>0</v>
      </c>
      <c r="I34" s="131">
        <v>47710</v>
      </c>
      <c r="J34" s="131">
        <v>19422</v>
      </c>
      <c r="K34" s="131">
        <v>0</v>
      </c>
      <c r="L34" s="131">
        <v>299</v>
      </c>
      <c r="M34" s="131">
        <v>1490</v>
      </c>
      <c r="N34" s="131">
        <v>4144</v>
      </c>
      <c r="O34" s="131">
        <v>724027</v>
      </c>
      <c r="P34" s="131">
        <v>348</v>
      </c>
      <c r="Q34" s="130">
        <f t="shared" si="0"/>
        <v>803735</v>
      </c>
      <c r="R34" s="15"/>
    </row>
    <row r="35" spans="2:18" ht="28.5" customHeight="1" x14ac:dyDescent="0.25">
      <c r="B35" s="128" t="s">
        <v>199</v>
      </c>
      <c r="C35" s="131">
        <v>0</v>
      </c>
      <c r="D35" s="131">
        <v>4805</v>
      </c>
      <c r="E35" s="131">
        <v>3377</v>
      </c>
      <c r="F35" s="131">
        <v>705</v>
      </c>
      <c r="G35" s="131">
        <v>6455</v>
      </c>
      <c r="H35" s="131">
        <v>4807</v>
      </c>
      <c r="I35" s="131">
        <v>115800</v>
      </c>
      <c r="J35" s="131">
        <v>40774</v>
      </c>
      <c r="K35" s="131">
        <v>0</v>
      </c>
      <c r="L35" s="131">
        <v>1368</v>
      </c>
      <c r="M35" s="131">
        <v>1973</v>
      </c>
      <c r="N35" s="131">
        <v>7879</v>
      </c>
      <c r="O35" s="131">
        <v>49319</v>
      </c>
      <c r="P35" s="131">
        <v>19719</v>
      </c>
      <c r="Q35" s="130">
        <f t="shared" si="0"/>
        <v>256981</v>
      </c>
      <c r="R35" s="15"/>
    </row>
    <row r="36" spans="2:18" ht="28.5" customHeight="1" x14ac:dyDescent="0.25">
      <c r="B36" s="128" t="s">
        <v>218</v>
      </c>
      <c r="C36" s="131">
        <v>0</v>
      </c>
      <c r="D36" s="131">
        <v>2515</v>
      </c>
      <c r="E36" s="131">
        <v>6821</v>
      </c>
      <c r="F36" s="131">
        <v>5946</v>
      </c>
      <c r="G36" s="131">
        <v>61</v>
      </c>
      <c r="H36" s="131">
        <v>96</v>
      </c>
      <c r="I36" s="131">
        <v>138225</v>
      </c>
      <c r="J36" s="131">
        <v>-40311</v>
      </c>
      <c r="K36" s="131">
        <v>-81008</v>
      </c>
      <c r="L36" s="131">
        <v>-4170</v>
      </c>
      <c r="M36" s="131">
        <v>426</v>
      </c>
      <c r="N36" s="131">
        <v>-755</v>
      </c>
      <c r="O36" s="131">
        <v>114629</v>
      </c>
      <c r="P36" s="131">
        <v>2033</v>
      </c>
      <c r="Q36" s="130">
        <f t="shared" si="0"/>
        <v>144508</v>
      </c>
      <c r="R36" s="15"/>
    </row>
    <row r="37" spans="2:18" ht="28.5" customHeight="1" x14ac:dyDescent="0.25">
      <c r="B37" s="128" t="s">
        <v>40</v>
      </c>
      <c r="C37" s="131">
        <v>0</v>
      </c>
      <c r="D37" s="131">
        <v>4161</v>
      </c>
      <c r="E37" s="131">
        <v>-1301</v>
      </c>
      <c r="F37" s="131">
        <v>-7510</v>
      </c>
      <c r="G37" s="131">
        <v>-8253</v>
      </c>
      <c r="H37" s="131">
        <v>-2095</v>
      </c>
      <c r="I37" s="131">
        <v>28903</v>
      </c>
      <c r="J37" s="131">
        <v>12844</v>
      </c>
      <c r="K37" s="131">
        <v>0</v>
      </c>
      <c r="L37" s="131">
        <v>-188</v>
      </c>
      <c r="M37" s="131">
        <v>28348</v>
      </c>
      <c r="N37" s="131">
        <v>3193</v>
      </c>
      <c r="O37" s="131">
        <v>81439</v>
      </c>
      <c r="P37" s="131">
        <v>564</v>
      </c>
      <c r="Q37" s="130">
        <f t="shared" si="0"/>
        <v>140105</v>
      </c>
      <c r="R37" s="15"/>
    </row>
    <row r="38" spans="2:18" ht="28.5" customHeight="1" x14ac:dyDescent="0.25">
      <c r="B38" s="128" t="s">
        <v>41</v>
      </c>
      <c r="C38" s="131">
        <v>0</v>
      </c>
      <c r="D38" s="131">
        <v>3678</v>
      </c>
      <c r="E38" s="131">
        <v>31006</v>
      </c>
      <c r="F38" s="131">
        <v>18649</v>
      </c>
      <c r="G38" s="131">
        <v>2061</v>
      </c>
      <c r="H38" s="131">
        <v>36536</v>
      </c>
      <c r="I38" s="131">
        <v>62894</v>
      </c>
      <c r="J38" s="131">
        <v>25015</v>
      </c>
      <c r="K38" s="131">
        <v>0</v>
      </c>
      <c r="L38" s="131">
        <v>1649</v>
      </c>
      <c r="M38" s="131">
        <v>29198</v>
      </c>
      <c r="N38" s="131">
        <v>48269</v>
      </c>
      <c r="O38" s="131">
        <v>4249</v>
      </c>
      <c r="P38" s="131">
        <v>1151</v>
      </c>
      <c r="Q38" s="130">
        <f t="shared" si="0"/>
        <v>264355</v>
      </c>
      <c r="R38" s="15"/>
    </row>
    <row r="39" spans="2:18" ht="28.5" customHeight="1" x14ac:dyDescent="0.25">
      <c r="B39" s="128" t="s">
        <v>42</v>
      </c>
      <c r="C39" s="131">
        <v>0</v>
      </c>
      <c r="D39" s="131">
        <v>423</v>
      </c>
      <c r="E39" s="131">
        <v>21884</v>
      </c>
      <c r="F39" s="131">
        <v>-37307</v>
      </c>
      <c r="G39" s="131">
        <v>790</v>
      </c>
      <c r="H39" s="131">
        <v>8372</v>
      </c>
      <c r="I39" s="131">
        <v>332222</v>
      </c>
      <c r="J39" s="131">
        <v>188350</v>
      </c>
      <c r="K39" s="131">
        <v>0</v>
      </c>
      <c r="L39" s="131">
        <v>-242</v>
      </c>
      <c r="M39" s="131">
        <v>20788</v>
      </c>
      <c r="N39" s="131">
        <v>11816</v>
      </c>
      <c r="O39" s="131">
        <v>0</v>
      </c>
      <c r="P39" s="131">
        <v>0</v>
      </c>
      <c r="Q39" s="130">
        <f t="shared" si="0"/>
        <v>547096</v>
      </c>
      <c r="R39" s="15"/>
    </row>
    <row r="40" spans="2:18" ht="28.5" customHeight="1" x14ac:dyDescent="0.25">
      <c r="B40" s="128" t="s">
        <v>43</v>
      </c>
      <c r="C40" s="131">
        <v>0</v>
      </c>
      <c r="D40" s="131">
        <v>762</v>
      </c>
      <c r="E40" s="131">
        <v>467</v>
      </c>
      <c r="F40" s="131">
        <v>1399</v>
      </c>
      <c r="G40" s="131">
        <v>743</v>
      </c>
      <c r="H40" s="131">
        <v>670</v>
      </c>
      <c r="I40" s="131">
        <v>232296</v>
      </c>
      <c r="J40" s="131">
        <v>87075</v>
      </c>
      <c r="K40" s="131">
        <v>0</v>
      </c>
      <c r="L40" s="131">
        <v>817</v>
      </c>
      <c r="M40" s="131">
        <v>717</v>
      </c>
      <c r="N40" s="131">
        <v>6488</v>
      </c>
      <c r="O40" s="131">
        <v>0</v>
      </c>
      <c r="P40" s="131">
        <v>4910</v>
      </c>
      <c r="Q40" s="130">
        <f t="shared" si="0"/>
        <v>336344</v>
      </c>
      <c r="R40" s="15"/>
    </row>
    <row r="41" spans="2:18" ht="28.5" customHeight="1" x14ac:dyDescent="0.25">
      <c r="B41" s="128" t="s">
        <v>44</v>
      </c>
      <c r="C41" s="131">
        <v>-1024</v>
      </c>
      <c r="D41" s="131">
        <v>8641</v>
      </c>
      <c r="E41" s="131">
        <v>-4</v>
      </c>
      <c r="F41" s="131">
        <v>5926</v>
      </c>
      <c r="G41" s="131">
        <v>1083</v>
      </c>
      <c r="H41" s="131">
        <v>-3162</v>
      </c>
      <c r="I41" s="131">
        <v>114640</v>
      </c>
      <c r="J41" s="131">
        <v>99101</v>
      </c>
      <c r="K41" s="131">
        <v>-2400</v>
      </c>
      <c r="L41" s="131">
        <v>1988</v>
      </c>
      <c r="M41" s="131">
        <v>-8223</v>
      </c>
      <c r="N41" s="131">
        <v>12603</v>
      </c>
      <c r="O41" s="131">
        <v>107270</v>
      </c>
      <c r="P41" s="131">
        <v>-2118</v>
      </c>
      <c r="Q41" s="130">
        <f t="shared" si="0"/>
        <v>334321</v>
      </c>
      <c r="R41" s="15"/>
    </row>
    <row r="42" spans="2:18" ht="28.5" customHeight="1" x14ac:dyDescent="0.25">
      <c r="B42" s="128" t="s">
        <v>45</v>
      </c>
      <c r="C42" s="131">
        <v>0</v>
      </c>
      <c r="D42" s="131">
        <v>13408</v>
      </c>
      <c r="E42" s="131">
        <v>11518</v>
      </c>
      <c r="F42" s="131">
        <v>89499</v>
      </c>
      <c r="G42" s="131">
        <v>31239</v>
      </c>
      <c r="H42" s="131">
        <v>3068</v>
      </c>
      <c r="I42" s="131">
        <v>1023214</v>
      </c>
      <c r="J42" s="131">
        <v>582936</v>
      </c>
      <c r="K42" s="131">
        <v>0</v>
      </c>
      <c r="L42" s="131">
        <v>34805</v>
      </c>
      <c r="M42" s="131">
        <v>71130</v>
      </c>
      <c r="N42" s="131">
        <v>177913</v>
      </c>
      <c r="O42" s="131">
        <v>3783736</v>
      </c>
      <c r="P42" s="131">
        <v>14206</v>
      </c>
      <c r="Q42" s="130">
        <f t="shared" si="0"/>
        <v>5836672</v>
      </c>
      <c r="R42" s="15"/>
    </row>
    <row r="43" spans="2:18" ht="28.5" customHeight="1" x14ac:dyDescent="0.25">
      <c r="B43" s="128" t="s">
        <v>46</v>
      </c>
      <c r="C43" s="131">
        <v>0</v>
      </c>
      <c r="D43" s="131">
        <v>0</v>
      </c>
      <c r="E43" s="131">
        <v>0</v>
      </c>
      <c r="F43" s="131">
        <v>0</v>
      </c>
      <c r="G43" s="131">
        <v>0</v>
      </c>
      <c r="H43" s="131">
        <v>0</v>
      </c>
      <c r="I43" s="131">
        <v>0</v>
      </c>
      <c r="J43" s="131">
        <v>0</v>
      </c>
      <c r="K43" s="131">
        <v>0</v>
      </c>
      <c r="L43" s="131">
        <v>0</v>
      </c>
      <c r="M43" s="131">
        <v>0</v>
      </c>
      <c r="N43" s="131">
        <v>0</v>
      </c>
      <c r="O43" s="131">
        <v>0</v>
      </c>
      <c r="P43" s="131">
        <v>0</v>
      </c>
      <c r="Q43" s="130">
        <f t="shared" si="0"/>
        <v>0</v>
      </c>
      <c r="R43" s="15"/>
    </row>
    <row r="44" spans="2:18" ht="28.5" customHeight="1" x14ac:dyDescent="0.25">
      <c r="B44" s="132" t="s">
        <v>47</v>
      </c>
      <c r="C44" s="133">
        <f t="shared" ref="C44:P44" si="1">SUM(C7:C43)</f>
        <v>85444</v>
      </c>
      <c r="D44" s="133">
        <f t="shared" si="1"/>
        <v>488026</v>
      </c>
      <c r="E44" s="133">
        <f t="shared" si="1"/>
        <v>515368</v>
      </c>
      <c r="F44" s="133">
        <f t="shared" si="1"/>
        <v>1100185</v>
      </c>
      <c r="G44" s="133">
        <f t="shared" si="1"/>
        <v>624987</v>
      </c>
      <c r="H44" s="133">
        <f t="shared" si="1"/>
        <v>575168</v>
      </c>
      <c r="I44" s="133">
        <f t="shared" si="1"/>
        <v>14626805</v>
      </c>
      <c r="J44" s="133">
        <f t="shared" si="1"/>
        <v>9835510</v>
      </c>
      <c r="K44" s="133">
        <f t="shared" si="1"/>
        <v>2681342</v>
      </c>
      <c r="L44" s="133">
        <f t="shared" si="1"/>
        <v>1143106</v>
      </c>
      <c r="M44" s="133">
        <f t="shared" si="1"/>
        <v>1106222</v>
      </c>
      <c r="N44" s="133">
        <f t="shared" si="1"/>
        <v>2821656</v>
      </c>
      <c r="O44" s="133">
        <f t="shared" si="1"/>
        <v>17642040</v>
      </c>
      <c r="P44" s="133">
        <f t="shared" si="1"/>
        <v>455160</v>
      </c>
      <c r="Q44" s="133">
        <f t="shared" si="0"/>
        <v>53701019</v>
      </c>
      <c r="R44" s="15"/>
    </row>
    <row r="45" spans="2:18" ht="28.5" customHeight="1" x14ac:dyDescent="0.25">
      <c r="B45" s="292" t="s">
        <v>48</v>
      </c>
      <c r="C45" s="292"/>
      <c r="D45" s="292"/>
      <c r="E45" s="292"/>
      <c r="F45" s="292"/>
      <c r="G45" s="292"/>
      <c r="H45" s="292"/>
      <c r="I45" s="292"/>
      <c r="J45" s="292"/>
      <c r="K45" s="292"/>
      <c r="L45" s="292"/>
      <c r="M45" s="292"/>
      <c r="N45" s="292"/>
      <c r="O45" s="292"/>
      <c r="P45" s="292"/>
      <c r="Q45" s="292"/>
      <c r="R45" s="15"/>
    </row>
    <row r="46" spans="2:18" ht="28.5" customHeight="1" x14ac:dyDescent="0.25">
      <c r="B46" s="128" t="s">
        <v>49</v>
      </c>
      <c r="C46" s="131">
        <v>19333</v>
      </c>
      <c r="D46" s="131">
        <v>1637</v>
      </c>
      <c r="E46" s="131">
        <v>0</v>
      </c>
      <c r="F46" s="131">
        <v>196953</v>
      </c>
      <c r="G46" s="131">
        <v>2954</v>
      </c>
      <c r="H46" s="131">
        <v>10895</v>
      </c>
      <c r="I46" s="131">
        <v>0</v>
      </c>
      <c r="J46" s="131">
        <v>46706</v>
      </c>
      <c r="K46" s="131">
        <v>0</v>
      </c>
      <c r="L46" s="131">
        <v>3054</v>
      </c>
      <c r="M46" s="131">
        <v>-39</v>
      </c>
      <c r="N46" s="131">
        <v>-43</v>
      </c>
      <c r="O46" s="131">
        <v>327539</v>
      </c>
      <c r="P46" s="131">
        <v>20896</v>
      </c>
      <c r="Q46" s="134">
        <f t="shared" si="0"/>
        <v>629885</v>
      </c>
      <c r="R46" s="15"/>
    </row>
    <row r="47" spans="2:18" ht="28.5" customHeight="1" x14ac:dyDescent="0.25">
      <c r="B47" s="128" t="s">
        <v>68</v>
      </c>
      <c r="C47" s="131">
        <v>-296</v>
      </c>
      <c r="D47" s="131">
        <v>119559</v>
      </c>
      <c r="E47" s="131">
        <v>0</v>
      </c>
      <c r="F47" s="131">
        <v>790121</v>
      </c>
      <c r="G47" s="131">
        <v>2097</v>
      </c>
      <c r="H47" s="131">
        <v>91222</v>
      </c>
      <c r="I47" s="131">
        <v>0</v>
      </c>
      <c r="J47" s="131">
        <v>368107</v>
      </c>
      <c r="K47" s="131">
        <v>0</v>
      </c>
      <c r="L47" s="131">
        <v>-1821</v>
      </c>
      <c r="M47" s="131">
        <v>0</v>
      </c>
      <c r="N47" s="131">
        <v>25</v>
      </c>
      <c r="O47" s="131">
        <v>212193</v>
      </c>
      <c r="P47" s="131">
        <v>67180</v>
      </c>
      <c r="Q47" s="134">
        <f t="shared" si="0"/>
        <v>1648387</v>
      </c>
      <c r="R47" s="15"/>
    </row>
    <row r="48" spans="2:18" ht="28.5" customHeight="1" x14ac:dyDescent="0.25">
      <c r="B48" s="128" t="s">
        <v>50</v>
      </c>
      <c r="C48" s="131">
        <v>9200</v>
      </c>
      <c r="D48" s="131">
        <v>182935</v>
      </c>
      <c r="E48" s="131">
        <v>22856</v>
      </c>
      <c r="F48" s="131">
        <v>2125168</v>
      </c>
      <c r="G48" s="131">
        <v>21712</v>
      </c>
      <c r="H48" s="131">
        <v>300654</v>
      </c>
      <c r="I48" s="131">
        <v>1177</v>
      </c>
      <c r="J48" s="131">
        <v>174540</v>
      </c>
      <c r="K48" s="131">
        <v>0</v>
      </c>
      <c r="L48" s="131">
        <v>-72534</v>
      </c>
      <c r="M48" s="131">
        <v>104554</v>
      </c>
      <c r="N48" s="131">
        <v>1817</v>
      </c>
      <c r="O48" s="131">
        <v>2589784</v>
      </c>
      <c r="P48" s="131">
        <v>252600</v>
      </c>
      <c r="Q48" s="134">
        <f t="shared" si="0"/>
        <v>5714463</v>
      </c>
      <c r="R48" s="15"/>
    </row>
    <row r="49" spans="2:19" ht="28.5" customHeight="1" x14ac:dyDescent="0.25">
      <c r="B49" s="132" t="s">
        <v>47</v>
      </c>
      <c r="C49" s="133">
        <f>SUM(C46:C48)</f>
        <v>28237</v>
      </c>
      <c r="D49" s="133">
        <f t="shared" ref="D49:P49" si="2">SUM(D46:D48)</f>
        <v>304131</v>
      </c>
      <c r="E49" s="133">
        <f t="shared" si="2"/>
        <v>22856</v>
      </c>
      <c r="F49" s="133">
        <f t="shared" si="2"/>
        <v>3112242</v>
      </c>
      <c r="G49" s="133">
        <f t="shared" si="2"/>
        <v>26763</v>
      </c>
      <c r="H49" s="133">
        <f t="shared" si="2"/>
        <v>402771</v>
      </c>
      <c r="I49" s="133">
        <f t="shared" si="2"/>
        <v>1177</v>
      </c>
      <c r="J49" s="133">
        <f t="shared" si="2"/>
        <v>589353</v>
      </c>
      <c r="K49" s="133">
        <f t="shared" si="2"/>
        <v>0</v>
      </c>
      <c r="L49" s="133">
        <f t="shared" si="2"/>
        <v>-71301</v>
      </c>
      <c r="M49" s="133">
        <f t="shared" si="2"/>
        <v>104515</v>
      </c>
      <c r="N49" s="133">
        <f t="shared" si="2"/>
        <v>1799</v>
      </c>
      <c r="O49" s="133">
        <f t="shared" si="2"/>
        <v>3129516</v>
      </c>
      <c r="P49" s="133">
        <f t="shared" si="2"/>
        <v>340676</v>
      </c>
      <c r="Q49" s="133">
        <f t="shared" si="0"/>
        <v>7992735</v>
      </c>
      <c r="R49" s="15"/>
    </row>
    <row r="50" spans="2:19" ht="18.75" customHeight="1" x14ac:dyDescent="0.25">
      <c r="B50" s="274" t="s">
        <v>52</v>
      </c>
      <c r="C50" s="274"/>
      <c r="D50" s="274"/>
      <c r="E50" s="274"/>
      <c r="F50" s="274"/>
      <c r="G50" s="274"/>
      <c r="H50" s="274"/>
      <c r="I50" s="274"/>
      <c r="J50" s="274"/>
      <c r="K50" s="274"/>
      <c r="L50" s="274"/>
      <c r="M50" s="274"/>
      <c r="N50" s="274"/>
      <c r="O50" s="274"/>
      <c r="P50" s="274"/>
      <c r="Q50" s="274"/>
      <c r="R50" s="74"/>
      <c r="S50" s="12"/>
    </row>
    <row r="53" spans="2:19" x14ac:dyDescent="0.25">
      <c r="C53" s="43"/>
      <c r="D53" s="43"/>
      <c r="E53" s="43"/>
      <c r="F53" s="43"/>
      <c r="G53" s="43"/>
      <c r="H53" s="43"/>
      <c r="I53" s="43"/>
      <c r="J53" s="43"/>
      <c r="K53" s="43"/>
      <c r="L53" s="43"/>
      <c r="M53" s="43"/>
      <c r="N53" s="43"/>
      <c r="O53" s="43"/>
      <c r="P53" s="43"/>
      <c r="Q53" s="43"/>
      <c r="R53" s="43"/>
    </row>
  </sheetData>
  <sheetProtection password="E931" sheet="1" objects="1" scenarios="1"/>
  <sortState ref="B6:Q41">
    <sortCondition ref="B6:B41"/>
  </sortState>
  <mergeCells count="4">
    <mergeCell ref="B4:Q4"/>
    <mergeCell ref="B6:Q6"/>
    <mergeCell ref="B45:Q45"/>
    <mergeCell ref="B50:Q50"/>
  </mergeCells>
  <pageMargins left="0.7" right="0.7" top="0.75" bottom="0.75" header="0.3" footer="0.3"/>
  <pageSetup paperSize="9"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M14"/>
  <sheetViews>
    <sheetView showGridLines="0" topLeftCell="A22" zoomScaleNormal="100" workbookViewId="0">
      <selection activeCell="A4" sqref="A4"/>
    </sheetView>
  </sheetViews>
  <sheetFormatPr defaultRowHeight="21" customHeight="1" x14ac:dyDescent="0.25"/>
  <cols>
    <col min="1" max="1" width="12.42578125" style="11" customWidth="1"/>
    <col min="2" max="3" width="9.140625" style="11"/>
    <col min="4" max="4" width="28.42578125" style="11" customWidth="1"/>
    <col min="5" max="5" width="131.42578125" style="11" customWidth="1"/>
    <col min="6" max="6" width="66.5703125" style="11" customWidth="1"/>
    <col min="7" max="7" width="9.140625" style="11"/>
    <col min="8" max="8" width="7.85546875" style="11" customWidth="1"/>
    <col min="9" max="9" width="9.140625" style="11" hidden="1" customWidth="1"/>
    <col min="10" max="10" width="9.140625" style="11"/>
    <col min="11" max="11" width="2.140625" style="11" customWidth="1"/>
    <col min="12" max="13" width="9.140625" style="11" hidden="1" customWidth="1"/>
    <col min="14" max="14" width="9.140625" style="11"/>
    <col min="15" max="15" width="9.140625" style="11" customWidth="1"/>
    <col min="16" max="16" width="0.140625" style="11" customWidth="1"/>
    <col min="17" max="16384" width="9.140625" style="11"/>
  </cols>
  <sheetData>
    <row r="2" spans="2:6" ht="38.25" customHeight="1" thickBot="1" x14ac:dyDescent="0.3"/>
    <row r="3" spans="2:6" ht="62.25" customHeight="1" thickTop="1" thickBot="1" x14ac:dyDescent="0.35">
      <c r="B3" s="228" t="s">
        <v>216</v>
      </c>
      <c r="C3" s="229"/>
      <c r="D3" s="229"/>
      <c r="E3" s="229"/>
      <c r="F3" s="230"/>
    </row>
    <row r="4" spans="2:6" ht="62.25" customHeight="1" thickTop="1" x14ac:dyDescent="0.25">
      <c r="B4" s="231" t="s">
        <v>304</v>
      </c>
      <c r="C4" s="232"/>
      <c r="D4" s="232"/>
      <c r="E4" s="232"/>
      <c r="F4" s="233"/>
    </row>
    <row r="5" spans="2:6" ht="62.25" customHeight="1" x14ac:dyDescent="0.25">
      <c r="B5" s="234"/>
      <c r="C5" s="235"/>
      <c r="D5" s="235"/>
      <c r="E5" s="235"/>
      <c r="F5" s="236"/>
    </row>
    <row r="6" spans="2:6" ht="62.25" customHeight="1" x14ac:dyDescent="0.25">
      <c r="B6" s="234"/>
      <c r="C6" s="235"/>
      <c r="D6" s="235"/>
      <c r="E6" s="235"/>
      <c r="F6" s="236"/>
    </row>
    <row r="7" spans="2:6" ht="62.25" customHeight="1" x14ac:dyDescent="0.25">
      <c r="B7" s="234"/>
      <c r="C7" s="235"/>
      <c r="D7" s="235"/>
      <c r="E7" s="235"/>
      <c r="F7" s="236"/>
    </row>
    <row r="8" spans="2:6" ht="62.25" customHeight="1" x14ac:dyDescent="0.25">
      <c r="B8" s="234"/>
      <c r="C8" s="235"/>
      <c r="D8" s="235"/>
      <c r="E8" s="235"/>
      <c r="F8" s="236"/>
    </row>
    <row r="9" spans="2:6" ht="62.25" customHeight="1" x14ac:dyDescent="0.25">
      <c r="B9" s="234"/>
      <c r="C9" s="235"/>
      <c r="D9" s="235"/>
      <c r="E9" s="235"/>
      <c r="F9" s="236"/>
    </row>
    <row r="10" spans="2:6" ht="62.25" customHeight="1" x14ac:dyDescent="0.25">
      <c r="B10" s="234"/>
      <c r="C10" s="235"/>
      <c r="D10" s="235"/>
      <c r="E10" s="235"/>
      <c r="F10" s="236"/>
    </row>
    <row r="11" spans="2:6" ht="62.25" customHeight="1" x14ac:dyDescent="0.25">
      <c r="B11" s="234"/>
      <c r="C11" s="235"/>
      <c r="D11" s="235"/>
      <c r="E11" s="235"/>
      <c r="F11" s="236"/>
    </row>
    <row r="12" spans="2:6" ht="62.25" customHeight="1" thickBot="1" x14ac:dyDescent="0.3">
      <c r="B12" s="237"/>
      <c r="C12" s="238"/>
      <c r="D12" s="238"/>
      <c r="E12" s="238"/>
      <c r="F12" s="239"/>
    </row>
    <row r="13" spans="2:6" ht="62.25" customHeight="1" thickTop="1" x14ac:dyDescent="0.25"/>
    <row r="14" spans="2:6" ht="62.25" customHeight="1" x14ac:dyDescent="0.25"/>
  </sheetData>
  <sheetProtection password="E931" sheet="1" objects="1" scenarios="1"/>
  <mergeCells count="2">
    <mergeCell ref="B3:F3"/>
    <mergeCell ref="B4:F12"/>
  </mergeCells>
  <pageMargins left="0.7" right="0.7" top="0.75" bottom="0.75" header="0.3" footer="0.3"/>
  <pageSetup paperSize="9" scale="46"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pageSetUpPr fitToPage="1"/>
  </sheetPr>
  <dimension ref="B2:Q49"/>
  <sheetViews>
    <sheetView showGridLines="0" topLeftCell="C1" zoomScale="80" zoomScaleNormal="80" workbookViewId="0">
      <selection activeCell="I16" sqref="I16:K16"/>
    </sheetView>
  </sheetViews>
  <sheetFormatPr defaultRowHeight="15" x14ac:dyDescent="0.25"/>
  <cols>
    <col min="1" max="1" width="12.28515625" style="13" customWidth="1"/>
    <col min="2" max="2" width="41.85546875" style="29" customWidth="1"/>
    <col min="3" max="17" width="20.28515625" style="13" customWidth="1"/>
    <col min="18" max="18" width="2.42578125" style="13" customWidth="1"/>
    <col min="19" max="16384" width="9.140625" style="13"/>
  </cols>
  <sheetData>
    <row r="2" spans="2:17" ht="20.25" customHeight="1" x14ac:dyDescent="0.25"/>
    <row r="3" spans="2:17" ht="4.5" customHeight="1" x14ac:dyDescent="0.25"/>
    <row r="4" spans="2:17" ht="21" customHeight="1" x14ac:dyDescent="0.25">
      <c r="B4" s="290" t="s">
        <v>254</v>
      </c>
      <c r="C4" s="290"/>
      <c r="D4" s="290"/>
      <c r="E4" s="290"/>
      <c r="F4" s="290"/>
      <c r="G4" s="290"/>
      <c r="H4" s="290"/>
      <c r="I4" s="290"/>
      <c r="J4" s="290"/>
      <c r="K4" s="290"/>
      <c r="L4" s="290"/>
      <c r="M4" s="290"/>
      <c r="N4" s="290"/>
      <c r="O4" s="290"/>
      <c r="P4" s="290"/>
      <c r="Q4" s="290"/>
    </row>
    <row r="5" spans="2:17" ht="26.25" x14ac:dyDescent="0.25">
      <c r="B5" s="124" t="s">
        <v>0</v>
      </c>
      <c r="C5" s="105" t="s">
        <v>91</v>
      </c>
      <c r="D5" s="105" t="s">
        <v>92</v>
      </c>
      <c r="E5" s="105" t="s">
        <v>93</v>
      </c>
      <c r="F5" s="105" t="s">
        <v>94</v>
      </c>
      <c r="G5" s="105" t="s">
        <v>95</v>
      </c>
      <c r="H5" s="105" t="s">
        <v>96</v>
      </c>
      <c r="I5" s="105" t="s">
        <v>97</v>
      </c>
      <c r="J5" s="105" t="s">
        <v>98</v>
      </c>
      <c r="K5" s="106" t="s">
        <v>99</v>
      </c>
      <c r="L5" s="106" t="s">
        <v>100</v>
      </c>
      <c r="M5" s="106" t="s">
        <v>101</v>
      </c>
      <c r="N5" s="106" t="s">
        <v>102</v>
      </c>
      <c r="O5" s="106" t="s">
        <v>103</v>
      </c>
      <c r="P5" s="106" t="s">
        <v>104</v>
      </c>
      <c r="Q5" s="106" t="s">
        <v>105</v>
      </c>
    </row>
    <row r="6" spans="2:17" ht="27" customHeight="1" x14ac:dyDescent="0.25">
      <c r="B6" s="294" t="s">
        <v>16</v>
      </c>
      <c r="C6" s="294"/>
      <c r="D6" s="294"/>
      <c r="E6" s="294"/>
      <c r="F6" s="294"/>
      <c r="G6" s="294"/>
      <c r="H6" s="294"/>
      <c r="I6" s="294"/>
      <c r="J6" s="294"/>
      <c r="K6" s="294"/>
      <c r="L6" s="294"/>
      <c r="M6" s="294"/>
      <c r="N6" s="294"/>
      <c r="O6" s="294"/>
      <c r="P6" s="294"/>
      <c r="Q6" s="294"/>
    </row>
    <row r="7" spans="2:17" ht="27" customHeight="1" x14ac:dyDescent="0.3">
      <c r="B7" s="138" t="s">
        <v>17</v>
      </c>
      <c r="C7" s="139" t="str">
        <f>IFERROR('APPENDIX 16'!C7/Sheet1!C7*100,"0.00")</f>
        <v>0.00</v>
      </c>
      <c r="D7" s="139" t="str">
        <f>IFERROR('APPENDIX 16'!D7/Sheet1!D7*100,"0.00")</f>
        <v>0.00</v>
      </c>
      <c r="E7" s="139">
        <f>IFERROR('APPENDIX 16'!E7/Sheet1!E7*100,"0.00")</f>
        <v>9.6903096903096895</v>
      </c>
      <c r="F7" s="139" t="str">
        <f>IFERROR('APPENDIX 16'!F7/Sheet1!F7*100,"0.00")</f>
        <v>0.00</v>
      </c>
      <c r="G7" s="139">
        <f>IFERROR('APPENDIX 16'!G7/Sheet1!G7*100,"0.00")</f>
        <v>0</v>
      </c>
      <c r="H7" s="139">
        <f>IFERROR('APPENDIX 16'!H7/Sheet1!H7*100,"0.00")</f>
        <v>0</v>
      </c>
      <c r="I7" s="139" t="str">
        <f>IFERROR('APPENDIX 16'!I7/Sheet1!I7*100,"0.00")</f>
        <v>0.00</v>
      </c>
      <c r="J7" s="139" t="str">
        <f>IFERROR('APPENDIX 16'!J7/Sheet1!J7*100,"0.00")</f>
        <v>0.00</v>
      </c>
      <c r="K7" s="139" t="str">
        <f>IFERROR('APPENDIX 16'!K7/Sheet1!K7*100,"0.00")</f>
        <v>0.00</v>
      </c>
      <c r="L7" s="139">
        <f>IFERROR('APPENDIX 16'!L7/Sheet1!L7*100,"0.00")</f>
        <v>18.328284219223352</v>
      </c>
      <c r="M7" s="139">
        <f>IFERROR('APPENDIX 16'!M7/Sheet1!M7*100,"0.00")</f>
        <v>0</v>
      </c>
      <c r="N7" s="139">
        <f>IFERROR('APPENDIX 16'!N7/Sheet1!N7*100,"0.00")</f>
        <v>23.558897243107769</v>
      </c>
      <c r="O7" s="139">
        <f>IFERROR('APPENDIX 16'!O7/Sheet1!O7*100,"0.00")</f>
        <v>69.577304864915476</v>
      </c>
      <c r="P7" s="139">
        <f>IFERROR('APPENDIX 16'!P7/Sheet1!P7*100,"0.00")</f>
        <v>28.469425119004026</v>
      </c>
      <c r="Q7" s="139">
        <f>IFERROR('APPENDIX 16'!Q7/Sheet1!Q7*100,"0.00")</f>
        <v>69.04961759402839</v>
      </c>
    </row>
    <row r="8" spans="2:17" ht="27" customHeight="1" x14ac:dyDescent="0.3">
      <c r="B8" s="140" t="s">
        <v>18</v>
      </c>
      <c r="C8" s="139" t="str">
        <f>IFERROR('APPENDIX 16'!C8/Sheet1!C8*100,"0.00")</f>
        <v>0.00</v>
      </c>
      <c r="D8" s="139">
        <f>IFERROR('APPENDIX 16'!D8/Sheet1!D8*100,"0.00")</f>
        <v>9.750416641567778</v>
      </c>
      <c r="E8" s="139">
        <f>IFERROR('APPENDIX 16'!E8/Sheet1!E8*100,"0.00")</f>
        <v>68.056018672890957</v>
      </c>
      <c r="F8" s="139">
        <f>IFERROR('APPENDIX 16'!F8/Sheet1!F8*100,"0.00")</f>
        <v>105.35535535535536</v>
      </c>
      <c r="G8" s="139">
        <f>IFERROR('APPENDIX 16'!G8/Sheet1!G8*100,"0.00")</f>
        <v>9.7002560626600403</v>
      </c>
      <c r="H8" s="139">
        <f>IFERROR('APPENDIX 16'!H8/Sheet1!H8*100,"0.00")</f>
        <v>56.132976690867409</v>
      </c>
      <c r="I8" s="139">
        <f>IFERROR('APPENDIX 16'!I8/Sheet1!I8*100,"0.00")</f>
        <v>68.646886403062751</v>
      </c>
      <c r="J8" s="139">
        <f>IFERROR('APPENDIX 16'!J8/Sheet1!J8*100,"0.00")</f>
        <v>8.0224343525667159</v>
      </c>
      <c r="K8" s="139">
        <f>IFERROR('APPENDIX 16'!K8/Sheet1!K8*100,"0.00")</f>
        <v>408.92339850273214</v>
      </c>
      <c r="L8" s="139">
        <f>IFERROR('APPENDIX 16'!L8/Sheet1!L8*100,"0.00")</f>
        <v>20.429122284579851</v>
      </c>
      <c r="M8" s="139">
        <f>IFERROR('APPENDIX 16'!M8/Sheet1!M8*100,"0.00")</f>
        <v>133.00387019946413</v>
      </c>
      <c r="N8" s="139">
        <f>IFERROR('APPENDIX 16'!N8/Sheet1!N8*100,"0.00")</f>
        <v>24.689971629986246</v>
      </c>
      <c r="O8" s="139" t="str">
        <f>IFERROR('APPENDIX 16'!O8/Sheet1!O8*100,"0.00")</f>
        <v>0.00</v>
      </c>
      <c r="P8" s="139">
        <f>IFERROR('APPENDIX 16'!P8/Sheet1!P8*100,"0.00")</f>
        <v>45.25462167548622</v>
      </c>
      <c r="Q8" s="139">
        <f>IFERROR('APPENDIX 16'!Q8/Sheet1!Q8*100,"0.00")</f>
        <v>48.982111294302364</v>
      </c>
    </row>
    <row r="9" spans="2:17" ht="27" customHeight="1" x14ac:dyDescent="0.3">
      <c r="B9" s="140" t="s">
        <v>19</v>
      </c>
      <c r="C9" s="139">
        <f>IFERROR('APPENDIX 16'!C9/Sheet1!C9*100,"0.00")</f>
        <v>3403.2967032967035</v>
      </c>
      <c r="D9" s="139">
        <f>IFERROR('APPENDIX 16'!D9/Sheet1!D9*100,"0.00")</f>
        <v>2.7044415339721057</v>
      </c>
      <c r="E9" s="139">
        <f>IFERROR('APPENDIX 16'!E9/Sheet1!E9*100,"0.00")</f>
        <v>43.460864604979015</v>
      </c>
      <c r="F9" s="139">
        <f>IFERROR('APPENDIX 16'!F9/Sheet1!F9*100,"0.00")</f>
        <v>107.78342133263736</v>
      </c>
      <c r="G9" s="139">
        <f>IFERROR('APPENDIX 16'!G9/Sheet1!G9*100,"0.00")</f>
        <v>42.757573809518874</v>
      </c>
      <c r="H9" s="139">
        <f>IFERROR('APPENDIX 16'!H9/Sheet1!H9*100,"0.00")</f>
        <v>50.375939849624061</v>
      </c>
      <c r="I9" s="139">
        <f>IFERROR('APPENDIX 16'!I9/Sheet1!I9*100,"0.00")</f>
        <v>87.710172781858873</v>
      </c>
      <c r="J9" s="139">
        <f>IFERROR('APPENDIX 16'!J9/Sheet1!J9*100,"0.00")</f>
        <v>51.490694160411188</v>
      </c>
      <c r="K9" s="139" t="str">
        <f>IFERROR('APPENDIX 16'!K9/Sheet1!K9*100,"0.00")</f>
        <v>0.00</v>
      </c>
      <c r="L9" s="139">
        <f>IFERROR('APPENDIX 16'!L9/Sheet1!L9*100,"0.00")</f>
        <v>53.102549654880974</v>
      </c>
      <c r="M9" s="139">
        <f>IFERROR('APPENDIX 16'!M9/Sheet1!M9*100,"0.00")</f>
        <v>-281.46237864077671</v>
      </c>
      <c r="N9" s="139">
        <f>IFERROR('APPENDIX 16'!N9/Sheet1!N9*100,"0.00")</f>
        <v>28.037306448169979</v>
      </c>
      <c r="O9" s="139" t="str">
        <f>IFERROR('APPENDIX 16'!O9/Sheet1!O9*100,"0.00")</f>
        <v>0.00</v>
      </c>
      <c r="P9" s="139">
        <f>IFERROR('APPENDIX 16'!P9/Sheet1!P9*100,"0.00")</f>
        <v>-152006.74157303371</v>
      </c>
      <c r="Q9" s="139">
        <f>IFERROR('APPENDIX 16'!Q9/Sheet1!Q9*100,"0.00")</f>
        <v>58.562063051366223</v>
      </c>
    </row>
    <row r="10" spans="2:17" ht="27" customHeight="1" x14ac:dyDescent="0.3">
      <c r="B10" s="140" t="s">
        <v>202</v>
      </c>
      <c r="C10" s="139">
        <f>IFERROR('APPENDIX 16'!C10/Sheet1!C10*100,"0.00")</f>
        <v>33.333333333333329</v>
      </c>
      <c r="D10" s="139">
        <f>IFERROR('APPENDIX 16'!D10/Sheet1!D10*100,"0.00")</f>
        <v>17.737430167597765</v>
      </c>
      <c r="E10" s="139">
        <f>IFERROR('APPENDIX 16'!E10/Sheet1!E10*100,"0.00")</f>
        <v>84.346224677716393</v>
      </c>
      <c r="F10" s="139">
        <f>IFERROR('APPENDIX 16'!F10/Sheet1!F10*100,"0.00")</f>
        <v>31.3970956434652</v>
      </c>
      <c r="G10" s="139">
        <f>IFERROR('APPENDIX 16'!G10/Sheet1!G10*100,"0.00")</f>
        <v>-1289.5734597156397</v>
      </c>
      <c r="H10" s="139">
        <f>IFERROR('APPENDIX 16'!H10/Sheet1!H10*100,"0.00")</f>
        <v>12.195121951219512</v>
      </c>
      <c r="I10" s="139">
        <f>IFERROR('APPENDIX 16'!I10/Sheet1!I10*100,"0.00")</f>
        <v>76.123348017621154</v>
      </c>
      <c r="J10" s="139">
        <f>IFERROR('APPENDIX 16'!J10/Sheet1!J10*100,"0.00")</f>
        <v>-593.33333333333337</v>
      </c>
      <c r="K10" s="139" t="str">
        <f>IFERROR('APPENDIX 16'!K10/Sheet1!K10*100,"0.00")</f>
        <v>0.00</v>
      </c>
      <c r="L10" s="139">
        <f>IFERROR('APPENDIX 16'!L10/Sheet1!L10*100,"0.00")</f>
        <v>59.090909090909093</v>
      </c>
      <c r="M10" s="139">
        <f>IFERROR('APPENDIX 16'!M10/Sheet1!M10*100,"0.00")</f>
        <v>36.046511627906973</v>
      </c>
      <c r="N10" s="139">
        <f>IFERROR('APPENDIX 16'!N10/Sheet1!N10*100,"0.00")</f>
        <v>35.663082437275982</v>
      </c>
      <c r="O10" s="139" t="str">
        <f>IFERROR('APPENDIX 16'!O10/Sheet1!O10*100,"0.00")</f>
        <v>0.00</v>
      </c>
      <c r="P10" s="139" t="str">
        <f>IFERROR('APPENDIX 16'!P10/Sheet1!P10*100,"0.00")</f>
        <v>0.00</v>
      </c>
      <c r="Q10" s="139">
        <f>IFERROR('APPENDIX 16'!Q10/Sheet1!Q10*100,"0.00")</f>
        <v>104.11041708643964</v>
      </c>
    </row>
    <row r="11" spans="2:17" ht="27" customHeight="1" x14ac:dyDescent="0.3">
      <c r="B11" s="140" t="s">
        <v>20</v>
      </c>
      <c r="C11" s="139">
        <f>IFERROR('APPENDIX 16'!C11/Sheet1!C11*100,"0.00")</f>
        <v>-0.60120240480961928</v>
      </c>
      <c r="D11" s="139">
        <f>IFERROR('APPENDIX 16'!D11/Sheet1!D11*100,"0.00")</f>
        <v>140.68820293498311</v>
      </c>
      <c r="E11" s="139">
        <f>IFERROR('APPENDIX 16'!E11/Sheet1!E11*100,"0.00")</f>
        <v>41.933532593225166</v>
      </c>
      <c r="F11" s="139">
        <f>IFERROR('APPENDIX 16'!F11/Sheet1!F11*100,"0.00")</f>
        <v>57.431579832875336</v>
      </c>
      <c r="G11" s="139">
        <f>IFERROR('APPENDIX 16'!G11/Sheet1!G11*100,"0.00")</f>
        <v>40.004587353240531</v>
      </c>
      <c r="H11" s="139">
        <f>IFERROR('APPENDIX 16'!H11/Sheet1!H11*100,"0.00")</f>
        <v>8.8420443942121931</v>
      </c>
      <c r="I11" s="139">
        <f>IFERROR('APPENDIX 16'!I11/Sheet1!I11*100,"0.00")</f>
        <v>91.808862294455921</v>
      </c>
      <c r="J11" s="139">
        <f>IFERROR('APPENDIX 16'!J11/Sheet1!J11*100,"0.00")</f>
        <v>59.930765059719029</v>
      </c>
      <c r="K11" s="139" t="str">
        <f>IFERROR('APPENDIX 16'!K11/Sheet1!K11*100,"0.00")</f>
        <v>0.00</v>
      </c>
      <c r="L11" s="139">
        <f>IFERROR('APPENDIX 16'!L11/Sheet1!L11*100,"0.00")</f>
        <v>62.608713158318572</v>
      </c>
      <c r="M11" s="139">
        <f>IFERROR('APPENDIX 16'!M11/Sheet1!M11*100,"0.00")</f>
        <v>55.242134738922744</v>
      </c>
      <c r="N11" s="139">
        <f>IFERROR('APPENDIX 16'!N11/Sheet1!N11*100,"0.00")</f>
        <v>68.35626247648257</v>
      </c>
      <c r="O11" s="139">
        <f>IFERROR('APPENDIX 16'!O11/Sheet1!O11*100,"0.00")</f>
        <v>80.530520157777758</v>
      </c>
      <c r="P11" s="139">
        <f>IFERROR('APPENDIX 16'!P11/Sheet1!P11*100,"0.00")</f>
        <v>12.378064307044143</v>
      </c>
      <c r="Q11" s="139">
        <f>IFERROR('APPENDIX 16'!Q11/Sheet1!Q11*100,"0.00")</f>
        <v>70.920241041863036</v>
      </c>
    </row>
    <row r="12" spans="2:17" ht="27" customHeight="1" x14ac:dyDescent="0.3">
      <c r="B12" s="140" t="s">
        <v>194</v>
      </c>
      <c r="C12" s="139" t="str">
        <f>IFERROR('APPENDIX 16'!C12/Sheet1!C12*100,"0.00")</f>
        <v>0.00</v>
      </c>
      <c r="D12" s="139">
        <f>IFERROR('APPENDIX 16'!D12/Sheet1!D12*100,"0.00")</f>
        <v>75.764372112638256</v>
      </c>
      <c r="E12" s="139">
        <f>IFERROR('APPENDIX 16'!E12/Sheet1!E12*100,"0.00")</f>
        <v>55.517834459345529</v>
      </c>
      <c r="F12" s="139">
        <f>IFERROR('APPENDIX 16'!F12/Sheet1!F12*100,"0.00")</f>
        <v>7.0081257025103039</v>
      </c>
      <c r="G12" s="139">
        <f>IFERROR('APPENDIX 16'!G12/Sheet1!G12*100,"0.00")</f>
        <v>1.3373670436264977</v>
      </c>
      <c r="H12" s="139">
        <f>IFERROR('APPENDIX 16'!H12/Sheet1!H12*100,"0.00")</f>
        <v>-15.04911810672025</v>
      </c>
      <c r="I12" s="139">
        <f>IFERROR('APPENDIX 16'!I12/Sheet1!I12*100,"0.00")</f>
        <v>73.061823602333305</v>
      </c>
      <c r="J12" s="139">
        <f>IFERROR('APPENDIX 16'!J12/Sheet1!J12*100,"0.00")</f>
        <v>59.32331889310548</v>
      </c>
      <c r="K12" s="139" t="str">
        <f>IFERROR('APPENDIX 16'!K12/Sheet1!K12*100,"0.00")</f>
        <v>0.00</v>
      </c>
      <c r="L12" s="139">
        <f>IFERROR('APPENDIX 16'!L12/Sheet1!L12*100,"0.00")</f>
        <v>4.8770519198999223</v>
      </c>
      <c r="M12" s="139">
        <f>IFERROR('APPENDIX 16'!M12/Sheet1!M12*100,"0.00")</f>
        <v>69.152703631270157</v>
      </c>
      <c r="N12" s="139">
        <f>IFERROR('APPENDIX 16'!N12/Sheet1!N12*100,"0.00")</f>
        <v>8.0328291710634314</v>
      </c>
      <c r="O12" s="139">
        <f>IFERROR('APPENDIX 16'!O12/Sheet1!O12*100,"0.00")</f>
        <v>61.913987187496168</v>
      </c>
      <c r="P12" s="139">
        <f>IFERROR('APPENDIX 16'!P12/Sheet1!P12*100,"0.00")</f>
        <v>78.715869123830871</v>
      </c>
      <c r="Q12" s="139">
        <f>IFERROR('APPENDIX 16'!Q12/Sheet1!Q12*100,"0.00")</f>
        <v>55.804970787491257</v>
      </c>
    </row>
    <row r="13" spans="2:17" ht="27" customHeight="1" x14ac:dyDescent="0.3">
      <c r="B13" s="140" t="s">
        <v>21</v>
      </c>
      <c r="C13" s="139" t="str">
        <f>IFERROR('APPENDIX 16'!C13/Sheet1!C13*100,"0.00")</f>
        <v>0.00</v>
      </c>
      <c r="D13" s="139">
        <f>IFERROR('APPENDIX 16'!D13/Sheet1!D13*100,"0.00")</f>
        <v>24.810966388604321</v>
      </c>
      <c r="E13" s="139">
        <f>IFERROR('APPENDIX 16'!E13/Sheet1!E13*100,"0.00")</f>
        <v>27.96598056032018</v>
      </c>
      <c r="F13" s="139">
        <f>IFERROR('APPENDIX 16'!F13/Sheet1!F13*100,"0.00")</f>
        <v>44.746864097579163</v>
      </c>
      <c r="G13" s="139">
        <f>IFERROR('APPENDIX 16'!G13/Sheet1!G13*100,"0.00")</f>
        <v>139.39248161638375</v>
      </c>
      <c r="H13" s="139">
        <f>IFERROR('APPENDIX 16'!H13/Sheet1!H13*100,"0.00")</f>
        <v>120.73672946593599</v>
      </c>
      <c r="I13" s="139">
        <f>IFERROR('APPENDIX 16'!I13/Sheet1!I13*100,"0.00")</f>
        <v>131.96685639680703</v>
      </c>
      <c r="J13" s="139">
        <f>IFERROR('APPENDIX 16'!J13/Sheet1!J13*100,"0.00")</f>
        <v>71.999200069993876</v>
      </c>
      <c r="K13" s="139">
        <f>IFERROR('APPENDIX 16'!K13/Sheet1!K13*100,"0.00")</f>
        <v>0</v>
      </c>
      <c r="L13" s="139">
        <f>IFERROR('APPENDIX 16'!L13/Sheet1!L13*100,"0.00")</f>
        <v>41.473006792992493</v>
      </c>
      <c r="M13" s="139">
        <f>IFERROR('APPENDIX 16'!M13/Sheet1!M13*100,"0.00")</f>
        <v>61.593426223651306</v>
      </c>
      <c r="N13" s="139">
        <f>IFERROR('APPENDIX 16'!N13/Sheet1!N13*100,"0.00")</f>
        <v>21.653778027390157</v>
      </c>
      <c r="O13" s="139" t="str">
        <f>IFERROR('APPENDIX 16'!O13/Sheet1!O13*100,"0.00")</f>
        <v>0.00</v>
      </c>
      <c r="P13" s="139">
        <f>IFERROR('APPENDIX 16'!P13/Sheet1!P13*100,"0.00")</f>
        <v>-204.59087124366059</v>
      </c>
      <c r="Q13" s="139">
        <f>IFERROR('APPENDIX 16'!Q13/Sheet1!Q13*100,"0.00")</f>
        <v>78.634198862176277</v>
      </c>
    </row>
    <row r="14" spans="2:17" ht="27" customHeight="1" x14ac:dyDescent="0.3">
      <c r="B14" s="140" t="s">
        <v>22</v>
      </c>
      <c r="C14" s="139" t="str">
        <f>IFERROR('APPENDIX 16'!C14/Sheet1!C14*100,"0.00")</f>
        <v>0.00</v>
      </c>
      <c r="D14" s="139">
        <f>IFERROR('APPENDIX 16'!D14/Sheet1!D14*100,"0.00")</f>
        <v>247.32605694339523</v>
      </c>
      <c r="E14" s="139">
        <f>IFERROR('APPENDIX 16'!E14/Sheet1!E14*100,"0.00")</f>
        <v>16.578335758813182</v>
      </c>
      <c r="F14" s="139">
        <f>IFERROR('APPENDIX 16'!F14/Sheet1!F14*100,"0.00")</f>
        <v>54.926945555213777</v>
      </c>
      <c r="G14" s="139">
        <f>IFERROR('APPENDIX 16'!G14/Sheet1!G14*100,"0.00")</f>
        <v>262.0737740931059</v>
      </c>
      <c r="H14" s="139">
        <f>IFERROR('APPENDIX 16'!H14/Sheet1!H14*100,"0.00")</f>
        <v>63.114532404036204</v>
      </c>
      <c r="I14" s="139">
        <f>IFERROR('APPENDIX 16'!I14/Sheet1!I14*100,"0.00")</f>
        <v>89.020106905165861</v>
      </c>
      <c r="J14" s="139">
        <f>IFERROR('APPENDIX 16'!J14/Sheet1!J14*100,"0.00")</f>
        <v>58.15065982029293</v>
      </c>
      <c r="K14" s="139" t="str">
        <f>IFERROR('APPENDIX 16'!K14/Sheet1!K14*100,"0.00")</f>
        <v>0.00</v>
      </c>
      <c r="L14" s="139">
        <f>IFERROR('APPENDIX 16'!L14/Sheet1!L14*100,"0.00")</f>
        <v>37.876461902641381</v>
      </c>
      <c r="M14" s="139">
        <f>IFERROR('APPENDIX 16'!M14/Sheet1!M14*100,"0.00")</f>
        <v>30.574418303343471</v>
      </c>
      <c r="N14" s="139">
        <f>IFERROR('APPENDIX 16'!N14/Sheet1!N14*100,"0.00")</f>
        <v>57.466978346854759</v>
      </c>
      <c r="O14" s="139">
        <f>IFERROR('APPENDIX 16'!O14/Sheet1!O14*100,"0.00")</f>
        <v>54.691320833116919</v>
      </c>
      <c r="P14" s="139">
        <f>IFERROR('APPENDIX 16'!P14/Sheet1!P14*100,"0.00")</f>
        <v>21.968463193442087</v>
      </c>
      <c r="Q14" s="139">
        <f>IFERROR('APPENDIX 16'!Q14/Sheet1!Q14*100,"0.00")</f>
        <v>65.416967475075708</v>
      </c>
    </row>
    <row r="15" spans="2:17" ht="27" customHeight="1" x14ac:dyDescent="0.3">
      <c r="B15" s="140" t="s">
        <v>23</v>
      </c>
      <c r="C15" s="139" t="str">
        <f>IFERROR('APPENDIX 16'!C15/Sheet1!C15*100,"0.00")</f>
        <v>0.00</v>
      </c>
      <c r="D15" s="139">
        <f>IFERROR('APPENDIX 16'!D15/Sheet1!D15*100,"0.00")</f>
        <v>21.896162528216703</v>
      </c>
      <c r="E15" s="139">
        <f>IFERROR('APPENDIX 16'!E15/Sheet1!E15*100,"0.00")</f>
        <v>3.8571251395262309</v>
      </c>
      <c r="F15" s="139">
        <f>IFERROR('APPENDIX 16'!F15/Sheet1!F15*100,"0.00")</f>
        <v>27.978360127383645</v>
      </c>
      <c r="G15" s="139">
        <f>IFERROR('APPENDIX 16'!G15/Sheet1!G15*100,"0.00")</f>
        <v>-12.233347845015237</v>
      </c>
      <c r="H15" s="139">
        <f>IFERROR('APPENDIX 16'!H15/Sheet1!H15*100,"0.00")</f>
        <v>25.883360696694979</v>
      </c>
      <c r="I15" s="139">
        <f>IFERROR('APPENDIX 16'!I15/Sheet1!I15*100,"0.00")</f>
        <v>67.290136591392681</v>
      </c>
      <c r="J15" s="139">
        <f>IFERROR('APPENDIX 16'!J15/Sheet1!J15*100,"0.00")</f>
        <v>87.795936794582403</v>
      </c>
      <c r="K15" s="139" t="str">
        <f>IFERROR('APPENDIX 16'!K15/Sheet1!K15*100,"0.00")</f>
        <v>0.00</v>
      </c>
      <c r="L15" s="139">
        <f>IFERROR('APPENDIX 16'!L15/Sheet1!L15*100,"0.00")</f>
        <v>-12.37410071942446</v>
      </c>
      <c r="M15" s="139">
        <f>IFERROR('APPENDIX 16'!M15/Sheet1!M15*100,"0.00")</f>
        <v>-70.732984293193709</v>
      </c>
      <c r="N15" s="139">
        <f>IFERROR('APPENDIX 16'!N15/Sheet1!N15*100,"0.00")</f>
        <v>27.747567258156842</v>
      </c>
      <c r="O15" s="139" t="str">
        <f>IFERROR('APPENDIX 16'!O15/Sheet1!O15*100,"0.00")</f>
        <v>0.00</v>
      </c>
      <c r="P15" s="139">
        <f>IFERROR('APPENDIX 16'!P15/Sheet1!P15*100,"0.00")</f>
        <v>-7.0928296687525121</v>
      </c>
      <c r="Q15" s="139">
        <f>IFERROR('APPENDIX 16'!Q15/Sheet1!Q15*100,"0.00")</f>
        <v>43.575829064869957</v>
      </c>
    </row>
    <row r="16" spans="2:17" ht="27" customHeight="1" x14ac:dyDescent="0.3">
      <c r="B16" s="140" t="s">
        <v>24</v>
      </c>
      <c r="C16" s="139" t="str">
        <f>IFERROR('APPENDIX 16'!C16/Sheet1!C16*100,"0.00")</f>
        <v>0.00</v>
      </c>
      <c r="D16" s="139" t="str">
        <f>IFERROR('APPENDIX 16'!D16/Sheet1!D16*100,"0.00")</f>
        <v>0.00</v>
      </c>
      <c r="E16" s="139" t="str">
        <f>IFERROR('APPENDIX 16'!E16/Sheet1!E16*100,"0.00")</f>
        <v>0.00</v>
      </c>
      <c r="F16" s="139" t="str">
        <f>IFERROR('APPENDIX 16'!F16/Sheet1!F16*100,"0.00")</f>
        <v>0.00</v>
      </c>
      <c r="G16" s="139" t="str">
        <f>IFERROR('APPENDIX 16'!G16/Sheet1!G16*100,"0.00")</f>
        <v>0.00</v>
      </c>
      <c r="H16" s="139" t="str">
        <f>IFERROR('APPENDIX 16'!H16/Sheet1!H16*100,"0.00")</f>
        <v>0.00</v>
      </c>
      <c r="I16" s="139">
        <f>IFERROR('APPENDIX 16'!I16/Sheet1!I16*100,"0.00")</f>
        <v>49.576364841965663</v>
      </c>
      <c r="J16" s="139">
        <f>IFERROR('APPENDIX 16'!J16/Sheet1!J16*100,"0.00")</f>
        <v>62.773573327878907</v>
      </c>
      <c r="K16" s="139">
        <f>IFERROR('APPENDIX 16'!K16/Sheet1!K16*100,"0.00")</f>
        <v>59.162260098312693</v>
      </c>
      <c r="L16" s="139" t="str">
        <f>IFERROR('APPENDIX 16'!L16/Sheet1!L16*100,"0.00")</f>
        <v>0.00</v>
      </c>
      <c r="M16" s="139" t="str">
        <f>IFERROR('APPENDIX 16'!M16/Sheet1!M16*100,"0.00")</f>
        <v>0.00</v>
      </c>
      <c r="N16" s="139" t="str">
        <f>IFERROR('APPENDIX 16'!N16/Sheet1!N16*100,"0.00")</f>
        <v>0.00</v>
      </c>
      <c r="O16" s="139" t="str">
        <f>IFERROR('APPENDIX 16'!O16/Sheet1!O16*100,"0.00")</f>
        <v>0.00</v>
      </c>
      <c r="P16" s="139" t="str">
        <f>IFERROR('APPENDIX 16'!P16/Sheet1!P16*100,"0.00")</f>
        <v>0.00</v>
      </c>
      <c r="Q16" s="139">
        <f>IFERROR('APPENDIX 16'!Q16/Sheet1!Q16*100,"0.00")</f>
        <v>58.970973381271229</v>
      </c>
    </row>
    <row r="17" spans="2:17" ht="27" customHeight="1" x14ac:dyDescent="0.3">
      <c r="B17" s="140" t="s">
        <v>25</v>
      </c>
      <c r="C17" s="139">
        <f>IFERROR('APPENDIX 16'!C17/Sheet1!C17*100,"0.00")</f>
        <v>861.53846153846155</v>
      </c>
      <c r="D17" s="139">
        <f>IFERROR('APPENDIX 16'!D17/Sheet1!D17*100,"0.00")</f>
        <v>-28.958450308815269</v>
      </c>
      <c r="E17" s="139">
        <f>IFERROR('APPENDIX 16'!E17/Sheet1!E17*100,"0.00")</f>
        <v>51.274127602928587</v>
      </c>
      <c r="F17" s="139">
        <f>IFERROR('APPENDIX 16'!F17/Sheet1!F17*100,"0.00")</f>
        <v>58.416768601156768</v>
      </c>
      <c r="G17" s="139">
        <f>IFERROR('APPENDIX 16'!G17/Sheet1!G17*100,"0.00")</f>
        <v>71.45415308324533</v>
      </c>
      <c r="H17" s="139">
        <f>IFERROR('APPENDIX 16'!H17/Sheet1!H17*100,"0.00")</f>
        <v>51.624672215254819</v>
      </c>
      <c r="I17" s="139">
        <f>IFERROR('APPENDIX 16'!I17/Sheet1!I17*100,"0.00")</f>
        <v>57.58054255749807</v>
      </c>
      <c r="J17" s="139">
        <f>IFERROR('APPENDIX 16'!J17/Sheet1!J17*100,"0.00")</f>
        <v>68.821050330353671</v>
      </c>
      <c r="K17" s="139">
        <f>IFERROR('APPENDIX 16'!K17/Sheet1!K17*100,"0.00")</f>
        <v>86.928552596889006</v>
      </c>
      <c r="L17" s="139">
        <f>IFERROR('APPENDIX 16'!L17/Sheet1!L17*100,"0.00")</f>
        <v>36.493976794028526</v>
      </c>
      <c r="M17" s="139">
        <f>IFERROR('APPENDIX 16'!M17/Sheet1!M17*100,"0.00")</f>
        <v>47.292341305450428</v>
      </c>
      <c r="N17" s="139">
        <f>IFERROR('APPENDIX 16'!N17/Sheet1!N17*100,"0.00")</f>
        <v>45.871851150091501</v>
      </c>
      <c r="O17" s="139" t="str">
        <f>IFERROR('APPENDIX 16'!O17/Sheet1!O17*100,"0.00")</f>
        <v>0.00</v>
      </c>
      <c r="P17" s="139">
        <f>IFERROR('APPENDIX 16'!P17/Sheet1!P17*100,"0.00")</f>
        <v>1.3798201305901194</v>
      </c>
      <c r="Q17" s="139">
        <f>IFERROR('APPENDIX 16'!Q17/Sheet1!Q17*100,"0.00")</f>
        <v>59.261796876903219</v>
      </c>
    </row>
    <row r="18" spans="2:17" ht="27" customHeight="1" x14ac:dyDescent="0.3">
      <c r="B18" s="140" t="s">
        <v>26</v>
      </c>
      <c r="C18" s="139">
        <f>IFERROR('APPENDIX 16'!C18/Sheet1!C18*100,"0.00")</f>
        <v>12.759336099585061</v>
      </c>
      <c r="D18" s="139">
        <f>IFERROR('APPENDIX 16'!D18/Sheet1!D18*100,"0.00")</f>
        <v>79.76275009398104</v>
      </c>
      <c r="E18" s="139">
        <f>IFERROR('APPENDIX 16'!E18/Sheet1!E18*100,"0.00")</f>
        <v>65.558488234963775</v>
      </c>
      <c r="F18" s="139">
        <f>IFERROR('APPENDIX 16'!F18/Sheet1!F18*100,"0.00")</f>
        <v>51.762057569806984</v>
      </c>
      <c r="G18" s="139">
        <f>IFERROR('APPENDIX 16'!G18/Sheet1!G18*100,"0.00")</f>
        <v>91.078608219416253</v>
      </c>
      <c r="H18" s="139">
        <f>IFERROR('APPENDIX 16'!H18/Sheet1!H18*100,"0.00")</f>
        <v>25.15120432921869</v>
      </c>
      <c r="I18" s="139">
        <f>IFERROR('APPENDIX 16'!I18/Sheet1!I18*100,"0.00")</f>
        <v>95.664946027824342</v>
      </c>
      <c r="J18" s="139">
        <f>IFERROR('APPENDIX 16'!J18/Sheet1!J18*100,"0.00")</f>
        <v>77.980034589198539</v>
      </c>
      <c r="K18" s="139" t="str">
        <f>IFERROR('APPENDIX 16'!K18/Sheet1!K18*100,"0.00")</f>
        <v>0.00</v>
      </c>
      <c r="L18" s="139">
        <f>IFERROR('APPENDIX 16'!L18/Sheet1!L18*100,"0.00")</f>
        <v>13.680618914899201</v>
      </c>
      <c r="M18" s="139">
        <f>IFERROR('APPENDIX 16'!M18/Sheet1!M18*100,"0.00")</f>
        <v>68.631178707224336</v>
      </c>
      <c r="N18" s="139">
        <f>IFERROR('APPENDIX 16'!N18/Sheet1!N18*100,"0.00")</f>
        <v>105.99185393777691</v>
      </c>
      <c r="O18" s="139">
        <f>IFERROR('APPENDIX 16'!O18/Sheet1!O18*100,"0.00")</f>
        <v>94.334814469863076</v>
      </c>
      <c r="P18" s="139">
        <f>IFERROR('APPENDIX 16'!P18/Sheet1!P18*100,"0.00")</f>
        <v>59.867283950617292</v>
      </c>
      <c r="Q18" s="139">
        <f>IFERROR('APPENDIX 16'!Q18/Sheet1!Q18*100,"0.00")</f>
        <v>83.260865113548704</v>
      </c>
    </row>
    <row r="19" spans="2:17" ht="27" customHeight="1" x14ac:dyDescent="0.3">
      <c r="B19" s="140" t="s">
        <v>27</v>
      </c>
      <c r="C19" s="139">
        <f>IFERROR('APPENDIX 16'!C19/Sheet1!C19*100,"0.00")</f>
        <v>-7.6461769115442282</v>
      </c>
      <c r="D19" s="139">
        <f>IFERROR('APPENDIX 16'!D19/Sheet1!D19*100,"0.00")</f>
        <v>48.600687381637094</v>
      </c>
      <c r="E19" s="139">
        <f>IFERROR('APPENDIX 16'!E19/Sheet1!E19*100,"0.00")</f>
        <v>40.284134106527929</v>
      </c>
      <c r="F19" s="139">
        <f>IFERROR('APPENDIX 16'!F19/Sheet1!F19*100,"0.00")</f>
        <v>51.133881162101858</v>
      </c>
      <c r="G19" s="139">
        <f>IFERROR('APPENDIX 16'!G19/Sheet1!G19*100,"0.00")</f>
        <v>7.3246131600378943</v>
      </c>
      <c r="H19" s="139">
        <f>IFERROR('APPENDIX 16'!H19/Sheet1!H19*100,"0.00")</f>
        <v>27.696490900024934</v>
      </c>
      <c r="I19" s="139">
        <f>IFERROR('APPENDIX 16'!I19/Sheet1!I19*100,"0.00")</f>
        <v>105.64070220223465</v>
      </c>
      <c r="J19" s="139">
        <f>IFERROR('APPENDIX 16'!J19/Sheet1!J19*100,"0.00")</f>
        <v>93.530087670885848</v>
      </c>
      <c r="K19" s="139">
        <f>IFERROR('APPENDIX 16'!K19/Sheet1!K19*100,"0.00")</f>
        <v>-135.20363636363638</v>
      </c>
      <c r="L19" s="139">
        <f>IFERROR('APPENDIX 16'!L19/Sheet1!L19*100,"0.00")</f>
        <v>-2.7257039767824929</v>
      </c>
      <c r="M19" s="139">
        <f>IFERROR('APPENDIX 16'!M19/Sheet1!M19*100,"0.00")</f>
        <v>28.316542417400282</v>
      </c>
      <c r="N19" s="139">
        <f>IFERROR('APPENDIX 16'!N19/Sheet1!N19*100,"0.00")</f>
        <v>42.240597408618584</v>
      </c>
      <c r="O19" s="139">
        <f>IFERROR('APPENDIX 16'!O19/Sheet1!O19*100,"0.00")</f>
        <v>79.737605429802002</v>
      </c>
      <c r="P19" s="139">
        <f>IFERROR('APPENDIX 16'!P19/Sheet1!P19*100,"0.00")</f>
        <v>84.540899510876045</v>
      </c>
      <c r="Q19" s="139">
        <f>IFERROR('APPENDIX 16'!Q19/Sheet1!Q19*100,"0.00")</f>
        <v>59.263562592739241</v>
      </c>
    </row>
    <row r="20" spans="2:17" ht="27" customHeight="1" x14ac:dyDescent="0.3">
      <c r="B20" s="140" t="s">
        <v>28</v>
      </c>
      <c r="C20" s="139" t="str">
        <f>IFERROR('APPENDIX 16'!C20/Sheet1!C20*100,"0.00")</f>
        <v>0.00</v>
      </c>
      <c r="D20" s="139">
        <f>IFERROR('APPENDIX 16'!D20/Sheet1!D20*100,"0.00")</f>
        <v>50.407342477054762</v>
      </c>
      <c r="E20" s="139">
        <f>IFERROR('APPENDIX 16'!E20/Sheet1!E20*100,"0.00")</f>
        <v>31.338604913866142</v>
      </c>
      <c r="F20" s="139">
        <f>IFERROR('APPENDIX 16'!F20/Sheet1!F20*100,"0.00")</f>
        <v>36.83667418776038</v>
      </c>
      <c r="G20" s="139">
        <f>IFERROR('APPENDIX 16'!G20/Sheet1!G20*100,"0.00")</f>
        <v>16.146958937943808</v>
      </c>
      <c r="H20" s="139">
        <f>IFERROR('APPENDIX 16'!H20/Sheet1!H20*100,"0.00")</f>
        <v>48.002078965450409</v>
      </c>
      <c r="I20" s="139">
        <f>IFERROR('APPENDIX 16'!I20/Sheet1!I20*100,"0.00")</f>
        <v>83.047124849118362</v>
      </c>
      <c r="J20" s="139">
        <f>IFERROR('APPENDIX 16'!J20/Sheet1!J20*100,"0.00")</f>
        <v>85.026174616294711</v>
      </c>
      <c r="K20" s="139" t="str">
        <f>IFERROR('APPENDIX 16'!K20/Sheet1!K20*100,"0.00")</f>
        <v>0.00</v>
      </c>
      <c r="L20" s="139">
        <f>IFERROR('APPENDIX 16'!L20/Sheet1!L20*100,"0.00")</f>
        <v>61.738613004435791</v>
      </c>
      <c r="M20" s="139">
        <f>IFERROR('APPENDIX 16'!M20/Sheet1!M20*100,"0.00")</f>
        <v>54.526606772633038</v>
      </c>
      <c r="N20" s="139">
        <f>IFERROR('APPENDIX 16'!N20/Sheet1!N20*100,"0.00")</f>
        <v>48.682722646774515</v>
      </c>
      <c r="O20" s="139" t="str">
        <f>IFERROR('APPENDIX 16'!O20/Sheet1!O20*100,"0.00")</f>
        <v>0.00</v>
      </c>
      <c r="P20" s="139">
        <f>IFERROR('APPENDIX 16'!P20/Sheet1!P20*100,"0.00")</f>
        <v>-5.1836880275829271</v>
      </c>
      <c r="Q20" s="139">
        <f>IFERROR('APPENDIX 16'!Q20/Sheet1!Q20*100,"0.00")</f>
        <v>68.439820547396579</v>
      </c>
    </row>
    <row r="21" spans="2:17" ht="27" customHeight="1" x14ac:dyDescent="0.3">
      <c r="B21" s="140" t="s">
        <v>29</v>
      </c>
      <c r="C21" s="139">
        <f>IFERROR('APPENDIX 16'!C21/Sheet1!C21*100,"0.00")</f>
        <v>11.92034663962386</v>
      </c>
      <c r="D21" s="139">
        <f>IFERROR('APPENDIX 16'!D21/Sheet1!D21*100,"0.00")</f>
        <v>28.018632129061576</v>
      </c>
      <c r="E21" s="139">
        <f>IFERROR('APPENDIX 16'!E21/Sheet1!E21*100,"0.00")</f>
        <v>37.889434115849205</v>
      </c>
      <c r="F21" s="139">
        <f>IFERROR('APPENDIX 16'!F21/Sheet1!F21*100,"0.00")</f>
        <v>31.313490254849402</v>
      </c>
      <c r="G21" s="139">
        <f>IFERROR('APPENDIX 16'!G21/Sheet1!G21*100,"0.00")</f>
        <v>-2.1768267684253684</v>
      </c>
      <c r="H21" s="139">
        <f>IFERROR('APPENDIX 16'!H21/Sheet1!H21*100,"0.00")</f>
        <v>39.893154005018005</v>
      </c>
      <c r="I21" s="139">
        <f>IFERROR('APPENDIX 16'!I21/Sheet1!I21*100,"0.00")</f>
        <v>69.274344556262562</v>
      </c>
      <c r="J21" s="139">
        <f>IFERROR('APPENDIX 16'!J21/Sheet1!J21*100,"0.00")</f>
        <v>49.277703346857585</v>
      </c>
      <c r="K21" s="139">
        <f>IFERROR('APPENDIX 16'!K21/Sheet1!K21*100,"0.00")</f>
        <v>32.316031781391551</v>
      </c>
      <c r="L21" s="139">
        <f>IFERROR('APPENDIX 16'!L21/Sheet1!L21*100,"0.00")</f>
        <v>21.234999778594517</v>
      </c>
      <c r="M21" s="139">
        <f>IFERROR('APPENDIX 16'!M21/Sheet1!M21*100,"0.00")</f>
        <v>1.0769446129438662</v>
      </c>
      <c r="N21" s="139">
        <f>IFERROR('APPENDIX 16'!N21/Sheet1!N21*100,"0.00")</f>
        <v>33.444008538625738</v>
      </c>
      <c r="O21" s="139">
        <f>IFERROR('APPENDIX 16'!O21/Sheet1!O21*100,"0.00")</f>
        <v>56.557549065548187</v>
      </c>
      <c r="P21" s="139">
        <f>IFERROR('APPENDIX 16'!P21/Sheet1!P21*100,"0.00")</f>
        <v>37.287954953194664</v>
      </c>
      <c r="Q21" s="139">
        <f>IFERROR('APPENDIX 16'!Q21/Sheet1!Q21*100,"0.00")</f>
        <v>44.255828549000043</v>
      </c>
    </row>
    <row r="22" spans="2:17" ht="27" customHeight="1" x14ac:dyDescent="0.3">
      <c r="B22" s="140" t="s">
        <v>30</v>
      </c>
      <c r="C22" s="139">
        <f>IFERROR('APPENDIX 16'!C22/Sheet1!C22*100,"0.00")</f>
        <v>26.594876815141134</v>
      </c>
      <c r="D22" s="139">
        <f>IFERROR('APPENDIX 16'!D22/Sheet1!D22*100,"0.00")</f>
        <v>50.70962275414508</v>
      </c>
      <c r="E22" s="139">
        <f>IFERROR('APPENDIX 16'!E22/Sheet1!E22*100,"0.00")</f>
        <v>39.838626005113575</v>
      </c>
      <c r="F22" s="139">
        <f>IFERROR('APPENDIX 16'!F22/Sheet1!F22*100,"0.00")</f>
        <v>20.008473270682483</v>
      </c>
      <c r="G22" s="139">
        <f>IFERROR('APPENDIX 16'!G22/Sheet1!G22*100,"0.00")</f>
        <v>67.58473499669698</v>
      </c>
      <c r="H22" s="139">
        <f>IFERROR('APPENDIX 16'!H22/Sheet1!H22*100,"0.00")</f>
        <v>76.024696365398043</v>
      </c>
      <c r="I22" s="139">
        <f>IFERROR('APPENDIX 16'!I22/Sheet1!I22*100,"0.00")</f>
        <v>71.887674220815668</v>
      </c>
      <c r="J22" s="139">
        <f>IFERROR('APPENDIX 16'!J22/Sheet1!J22*100,"0.00")</f>
        <v>52.859863523973679</v>
      </c>
      <c r="K22" s="139" t="str">
        <f>IFERROR('APPENDIX 16'!K22/Sheet1!K22*100,"0.00")</f>
        <v>0.00</v>
      </c>
      <c r="L22" s="139">
        <f>IFERROR('APPENDIX 16'!L22/Sheet1!L22*100,"0.00")</f>
        <v>59.498902311743464</v>
      </c>
      <c r="M22" s="139">
        <f>IFERROR('APPENDIX 16'!M22/Sheet1!M22*100,"0.00")</f>
        <v>44.452585207512172</v>
      </c>
      <c r="N22" s="139">
        <f>IFERROR('APPENDIX 16'!N22/Sheet1!N22*100,"0.00")</f>
        <v>55.318582500147905</v>
      </c>
      <c r="O22" s="139">
        <f>IFERROR('APPENDIX 16'!O22/Sheet1!O22*100,"0.00")</f>
        <v>68.062922218123106</v>
      </c>
      <c r="P22" s="139">
        <f>IFERROR('APPENDIX 16'!P22/Sheet1!P22*100,"0.00")</f>
        <v>21.453050034270049</v>
      </c>
      <c r="Q22" s="139">
        <f>IFERROR('APPENDIX 16'!Q22/Sheet1!Q22*100,"0.00")</f>
        <v>60.097264127386907</v>
      </c>
    </row>
    <row r="23" spans="2:17" ht="27" customHeight="1" x14ac:dyDescent="0.3">
      <c r="B23" s="140" t="s">
        <v>31</v>
      </c>
      <c r="C23" s="139" t="str">
        <f>IFERROR('APPENDIX 16'!C23/Sheet1!C23*100,"0.00")</f>
        <v>0.00</v>
      </c>
      <c r="D23" s="139">
        <f>IFERROR('APPENDIX 16'!D23/Sheet1!D23*100,"0.00")</f>
        <v>71.684773925547205</v>
      </c>
      <c r="E23" s="139">
        <f>IFERROR('APPENDIX 16'!E23/Sheet1!E23*100,"0.00")</f>
        <v>83.229918772563167</v>
      </c>
      <c r="F23" s="139">
        <f>IFERROR('APPENDIX 16'!F23/Sheet1!F23*100,"0.00")</f>
        <v>62.786841401444235</v>
      </c>
      <c r="G23" s="139">
        <f>IFERROR('APPENDIX 16'!G23/Sheet1!G23*100,"0.00")</f>
        <v>99.486213392704229</v>
      </c>
      <c r="H23" s="139">
        <f>IFERROR('APPENDIX 16'!H23/Sheet1!H23*100,"0.00")</f>
        <v>38.927404839677351</v>
      </c>
      <c r="I23" s="139">
        <f>IFERROR('APPENDIX 16'!I23/Sheet1!I23*100,"0.00")</f>
        <v>67.78854405592223</v>
      </c>
      <c r="J23" s="139">
        <f>IFERROR('APPENDIX 16'!J23/Sheet1!J23*100,"0.00")</f>
        <v>58.980630990415342</v>
      </c>
      <c r="K23" s="139" t="str">
        <f>IFERROR('APPENDIX 16'!K23/Sheet1!K23*100,"0.00")</f>
        <v>0.00</v>
      </c>
      <c r="L23" s="139">
        <f>IFERROR('APPENDIX 16'!L23/Sheet1!L23*100,"0.00")</f>
        <v>147.46704871060172</v>
      </c>
      <c r="M23" s="139">
        <f>IFERROR('APPENDIX 16'!M23/Sheet1!M23*100,"0.00")</f>
        <v>104.45953565912379</v>
      </c>
      <c r="N23" s="139">
        <f>IFERROR('APPENDIX 16'!N23/Sheet1!N23*100,"0.00")</f>
        <v>17.315876374968024</v>
      </c>
      <c r="O23" s="139" t="str">
        <f>IFERROR('APPENDIX 16'!O23/Sheet1!O23*100,"0.00")</f>
        <v>0.00</v>
      </c>
      <c r="P23" s="139">
        <f>IFERROR('APPENDIX 16'!P23/Sheet1!P23*100,"0.00")</f>
        <v>19.520378959834204</v>
      </c>
      <c r="Q23" s="139">
        <f>IFERROR('APPENDIX 16'!Q23/Sheet1!Q23*100,"0.00")</f>
        <v>57.738844230963871</v>
      </c>
    </row>
    <row r="24" spans="2:17" ht="27" customHeight="1" x14ac:dyDescent="0.3">
      <c r="B24" s="140" t="s">
        <v>32</v>
      </c>
      <c r="C24" s="139" t="str">
        <f>IFERROR('APPENDIX 16'!C24/Sheet1!C24*100,"0.00")</f>
        <v>0.00</v>
      </c>
      <c r="D24" s="139">
        <f>IFERROR('APPENDIX 16'!D24/Sheet1!D24*100,"0.00")</f>
        <v>2.5210084033613445</v>
      </c>
      <c r="E24" s="139">
        <f>IFERROR('APPENDIX 16'!E24/Sheet1!E24*100,"0.00")</f>
        <v>-807.42857142857144</v>
      </c>
      <c r="F24" s="139">
        <f>IFERROR('APPENDIX 16'!F24/Sheet1!F24*100,"0.00")</f>
        <v>-95.087040618955513</v>
      </c>
      <c r="G24" s="139">
        <f>IFERROR('APPENDIX 16'!G24/Sheet1!G24*100,"0.00")</f>
        <v>-6</v>
      </c>
      <c r="H24" s="139">
        <f>IFERROR('APPENDIX 16'!H24/Sheet1!H24*100,"0.00")</f>
        <v>-0.54112554112554112</v>
      </c>
      <c r="I24" s="139">
        <f>IFERROR('APPENDIX 16'!I24/Sheet1!I24*100,"0.00")</f>
        <v>69.243001552785344</v>
      </c>
      <c r="J24" s="139">
        <f>IFERROR('APPENDIX 16'!J24/Sheet1!J24*100,"0.00")</f>
        <v>163.83176446149977</v>
      </c>
      <c r="K24" s="139">
        <f>IFERROR('APPENDIX 16'!K24/Sheet1!K24*100,"0.00")</f>
        <v>35.21413185802799</v>
      </c>
      <c r="L24" s="139">
        <f>IFERROR('APPENDIX 16'!L24/Sheet1!L24*100,"0.00")</f>
        <v>88.127413127413121</v>
      </c>
      <c r="M24" s="139">
        <f>IFERROR('APPENDIX 16'!M24/Sheet1!M24*100,"0.00")</f>
        <v>0.42553191489361702</v>
      </c>
      <c r="N24" s="139">
        <f>IFERROR('APPENDIX 16'!N24/Sheet1!N24*100,"0.00")</f>
        <v>232.9639889196676</v>
      </c>
      <c r="O24" s="139" t="str">
        <f>IFERROR('APPENDIX 16'!O24/Sheet1!O24*100,"0.00")</f>
        <v>0.00</v>
      </c>
      <c r="P24" s="139">
        <f>IFERROR('APPENDIX 16'!P24/Sheet1!P24*100,"0.00")</f>
        <v>0</v>
      </c>
      <c r="Q24" s="139">
        <f>IFERROR('APPENDIX 16'!Q24/Sheet1!Q24*100,"0.00")</f>
        <v>43.058958305485859</v>
      </c>
    </row>
    <row r="25" spans="2:17" ht="27" customHeight="1" x14ac:dyDescent="0.3">
      <c r="B25" s="140" t="s">
        <v>33</v>
      </c>
      <c r="C25" s="139">
        <f>IFERROR('APPENDIX 16'!C25/Sheet1!C25*100,"0.00")</f>
        <v>6.0626289598252221</v>
      </c>
      <c r="D25" s="139">
        <f>IFERROR('APPENDIX 16'!D25/Sheet1!D25*100,"0.00")</f>
        <v>19.328272124902753</v>
      </c>
      <c r="E25" s="139">
        <f>IFERROR('APPENDIX 16'!E25/Sheet1!E25*100,"0.00")</f>
        <v>24.026374283206007</v>
      </c>
      <c r="F25" s="139">
        <f>IFERROR('APPENDIX 16'!F25/Sheet1!F25*100,"0.00")</f>
        <v>22.067987919720331</v>
      </c>
      <c r="G25" s="139">
        <f>IFERROR('APPENDIX 16'!G25/Sheet1!G25*100,"0.00")</f>
        <v>-32.71755596700892</v>
      </c>
      <c r="H25" s="139">
        <f>IFERROR('APPENDIX 16'!H25/Sheet1!H25*100,"0.00")</f>
        <v>23.319215929752982</v>
      </c>
      <c r="I25" s="139">
        <f>IFERROR('APPENDIX 16'!I25/Sheet1!I25*100,"0.00")</f>
        <v>77.990714411183873</v>
      </c>
      <c r="J25" s="139">
        <f>IFERROR('APPENDIX 16'!J25/Sheet1!J25*100,"0.00")</f>
        <v>40.219308616807687</v>
      </c>
      <c r="K25" s="139" t="str">
        <f>IFERROR('APPENDIX 16'!K25/Sheet1!K25*100,"0.00")</f>
        <v>0.00</v>
      </c>
      <c r="L25" s="139">
        <f>IFERROR('APPENDIX 16'!L25/Sheet1!L25*100,"0.00")</f>
        <v>78.931202793143129</v>
      </c>
      <c r="M25" s="139">
        <f>IFERROR('APPENDIX 16'!M25/Sheet1!M25*100,"0.00")</f>
        <v>63.731069063628368</v>
      </c>
      <c r="N25" s="139">
        <f>IFERROR('APPENDIX 16'!N25/Sheet1!N25*100,"0.00")</f>
        <v>37.54115051756321</v>
      </c>
      <c r="O25" s="139">
        <f>IFERROR('APPENDIX 16'!O25/Sheet1!O25*100,"0.00")</f>
        <v>77.410627554061833</v>
      </c>
      <c r="P25" s="139">
        <f>IFERROR('APPENDIX 16'!P25/Sheet1!P25*100,"0.00")</f>
        <v>-39.133202482626913</v>
      </c>
      <c r="Q25" s="139">
        <f>IFERROR('APPENDIX 16'!Q25/Sheet1!Q25*100,"0.00")</f>
        <v>69.400323834558947</v>
      </c>
    </row>
    <row r="26" spans="2:17" ht="27" customHeight="1" x14ac:dyDescent="0.3">
      <c r="B26" s="140" t="s">
        <v>34</v>
      </c>
      <c r="C26" s="139" t="str">
        <f>IFERROR('APPENDIX 16'!C26/Sheet1!C26*100,"0.00")</f>
        <v>0.00</v>
      </c>
      <c r="D26" s="139">
        <f>IFERROR('APPENDIX 16'!D26/Sheet1!D26*100,"0.00")</f>
        <v>109.7116763128551</v>
      </c>
      <c r="E26" s="139">
        <f>IFERROR('APPENDIX 16'!E26/Sheet1!E26*100,"0.00")</f>
        <v>77.484582219068926</v>
      </c>
      <c r="F26" s="139">
        <f>IFERROR('APPENDIX 16'!F26/Sheet1!F26*100,"0.00")</f>
        <v>102.96322741877901</v>
      </c>
      <c r="G26" s="139">
        <f>IFERROR('APPENDIX 16'!G26/Sheet1!G26*100,"0.00")</f>
        <v>53.762892662457354</v>
      </c>
      <c r="H26" s="139">
        <f>IFERROR('APPENDIX 16'!H26/Sheet1!H26*100,"0.00")</f>
        <v>26.841007896371217</v>
      </c>
      <c r="I26" s="139">
        <f>IFERROR('APPENDIX 16'!I26/Sheet1!I26*100,"0.00")</f>
        <v>70.114702033907832</v>
      </c>
      <c r="J26" s="139">
        <f>IFERROR('APPENDIX 16'!J26/Sheet1!J26*100,"0.00")</f>
        <v>75.281889432433857</v>
      </c>
      <c r="K26" s="139" t="str">
        <f>IFERROR('APPENDIX 16'!K26/Sheet1!K26*100,"0.00")</f>
        <v>0.00</v>
      </c>
      <c r="L26" s="139">
        <f>IFERROR('APPENDIX 16'!L26/Sheet1!L26*100,"0.00")</f>
        <v>70.732999705622618</v>
      </c>
      <c r="M26" s="139">
        <f>IFERROR('APPENDIX 16'!M26/Sheet1!M26*100,"0.00")</f>
        <v>73.494347379239471</v>
      </c>
      <c r="N26" s="139">
        <f>IFERROR('APPENDIX 16'!N26/Sheet1!N26*100,"0.00")</f>
        <v>81.318675716801806</v>
      </c>
      <c r="O26" s="139">
        <f>IFERROR('APPENDIX 16'!O26/Sheet1!O26*100,"0.00")</f>
        <v>101.68653069366181</v>
      </c>
      <c r="P26" s="139">
        <f>IFERROR('APPENDIX 16'!P26/Sheet1!P26*100,"0.00")</f>
        <v>3.4158020750199518</v>
      </c>
      <c r="Q26" s="139">
        <f>IFERROR('APPENDIX 16'!Q26/Sheet1!Q26*100,"0.00")</f>
        <v>72.742707065168304</v>
      </c>
    </row>
    <row r="27" spans="2:17" ht="27" customHeight="1" x14ac:dyDescent="0.3">
      <c r="B27" s="140" t="s">
        <v>35</v>
      </c>
      <c r="C27" s="139" t="str">
        <f>IFERROR('APPENDIX 16'!C27/Sheet1!C27*100,"0.00")</f>
        <v>0.00</v>
      </c>
      <c r="D27" s="139">
        <f>IFERROR('APPENDIX 16'!D27/Sheet1!D27*100,"0.00")</f>
        <v>26.757390464806214</v>
      </c>
      <c r="E27" s="139">
        <f>IFERROR('APPENDIX 16'!E27/Sheet1!E27*100,"0.00")</f>
        <v>194.39775910364145</v>
      </c>
      <c r="F27" s="139">
        <f>IFERROR('APPENDIX 16'!F27/Sheet1!F27*100,"0.00")</f>
        <v>109.03546569439841</v>
      </c>
      <c r="G27" s="139">
        <f>IFERROR('APPENDIX 16'!G27/Sheet1!G27*100,"0.00")</f>
        <v>52.762232376649379</v>
      </c>
      <c r="H27" s="139">
        <f>IFERROR('APPENDIX 16'!H27/Sheet1!H27*100,"0.00")</f>
        <v>5.918674698795181</v>
      </c>
      <c r="I27" s="139">
        <f>IFERROR('APPENDIX 16'!I27/Sheet1!I27*100,"0.00")</f>
        <v>206.50210035083515</v>
      </c>
      <c r="J27" s="139">
        <f>IFERROR('APPENDIX 16'!J27/Sheet1!J27*100,"0.00")</f>
        <v>34.076353351873735</v>
      </c>
      <c r="K27" s="139" t="str">
        <f>IFERROR('APPENDIX 16'!K27/Sheet1!K27*100,"0.00")</f>
        <v>0.00</v>
      </c>
      <c r="L27" s="139">
        <f>IFERROR('APPENDIX 16'!L27/Sheet1!L27*100,"0.00")</f>
        <v>39.991807755324956</v>
      </c>
      <c r="M27" s="139">
        <f>IFERROR('APPENDIX 16'!M27/Sheet1!M27*100,"0.00")</f>
        <v>52.786996274974605</v>
      </c>
      <c r="N27" s="139">
        <f>IFERROR('APPENDIX 16'!N27/Sheet1!N27*100,"0.00")</f>
        <v>18.773231935456351</v>
      </c>
      <c r="O27" s="139" t="str">
        <f>IFERROR('APPENDIX 16'!O27/Sheet1!O27*100,"0.00")</f>
        <v>0.00</v>
      </c>
      <c r="P27" s="139">
        <f>IFERROR('APPENDIX 16'!P27/Sheet1!P27*100,"0.00")</f>
        <v>11.478240847340548</v>
      </c>
      <c r="Q27" s="139">
        <f>IFERROR('APPENDIX 16'!Q27/Sheet1!Q27*100,"0.00")</f>
        <v>56.573886560907319</v>
      </c>
    </row>
    <row r="28" spans="2:17" ht="27" customHeight="1" x14ac:dyDescent="0.3">
      <c r="B28" s="140" t="s">
        <v>36</v>
      </c>
      <c r="C28" s="139" t="str">
        <f>IFERROR('APPENDIX 16'!C28/Sheet1!C28*100,"0.00")</f>
        <v>0.00</v>
      </c>
      <c r="D28" s="139">
        <f>IFERROR('APPENDIX 16'!D28/Sheet1!D28*100,"0.00")</f>
        <v>19.88717666483214</v>
      </c>
      <c r="E28" s="139">
        <f>IFERROR('APPENDIX 16'!E28/Sheet1!E28*100,"0.00")</f>
        <v>4.4532837563232306</v>
      </c>
      <c r="F28" s="139">
        <f>IFERROR('APPENDIX 16'!F28/Sheet1!F28*100,"0.00")</f>
        <v>125.86200392334391</v>
      </c>
      <c r="G28" s="139">
        <f>IFERROR('APPENDIX 16'!G28/Sheet1!G28*100,"0.00")</f>
        <v>46.771302275366153</v>
      </c>
      <c r="H28" s="139">
        <f>IFERROR('APPENDIX 16'!H28/Sheet1!H28*100,"0.00")</f>
        <v>-31.017091622303166</v>
      </c>
      <c r="I28" s="139">
        <f>IFERROR('APPENDIX 16'!I28/Sheet1!I28*100,"0.00")</f>
        <v>64.92250874039091</v>
      </c>
      <c r="J28" s="139">
        <f>IFERROR('APPENDIX 16'!J28/Sheet1!J28*100,"0.00")</f>
        <v>60.045745437307417</v>
      </c>
      <c r="K28" s="139" t="str">
        <f>IFERROR('APPENDIX 16'!K28/Sheet1!K28*100,"0.00")</f>
        <v>0.00</v>
      </c>
      <c r="L28" s="139">
        <f>IFERROR('APPENDIX 16'!L28/Sheet1!L28*100,"0.00")</f>
        <v>206.45352865485501</v>
      </c>
      <c r="M28" s="139">
        <f>IFERROR('APPENDIX 16'!M28/Sheet1!M28*100,"0.00")</f>
        <v>34.191396562045668</v>
      </c>
      <c r="N28" s="139">
        <f>IFERROR('APPENDIX 16'!N28/Sheet1!N28*100,"0.00")</f>
        <v>44.542684449772722</v>
      </c>
      <c r="O28" s="139">
        <f>IFERROR('APPENDIX 16'!O28/Sheet1!O28*100,"0.00")</f>
        <v>91.170251098737793</v>
      </c>
      <c r="P28" s="139">
        <f>IFERROR('APPENDIX 16'!P28/Sheet1!P28*100,"0.00")</f>
        <v>14.210918540882425</v>
      </c>
      <c r="Q28" s="139">
        <f>IFERROR('APPENDIX 16'!Q28/Sheet1!Q28*100,"0.00")</f>
        <v>67.604612420282535</v>
      </c>
    </row>
    <row r="29" spans="2:17" ht="27" customHeight="1" x14ac:dyDescent="0.3">
      <c r="B29" s="140" t="s">
        <v>37</v>
      </c>
      <c r="C29" s="139">
        <f>IFERROR('APPENDIX 16'!C29/Sheet1!C29*100,"0.00")</f>
        <v>38.461538461538467</v>
      </c>
      <c r="D29" s="139">
        <f>IFERROR('APPENDIX 16'!D29/Sheet1!D29*100,"0.00")</f>
        <v>65.696182646488978</v>
      </c>
      <c r="E29" s="139">
        <f>IFERROR('APPENDIX 16'!E29/Sheet1!E29*100,"0.00")</f>
        <v>54.171350373882021</v>
      </c>
      <c r="F29" s="139">
        <f>IFERROR('APPENDIX 16'!F29/Sheet1!F29*100,"0.00")</f>
        <v>38.197477100490225</v>
      </c>
      <c r="G29" s="139">
        <f>IFERROR('APPENDIX 16'!G29/Sheet1!G29*100,"0.00")</f>
        <v>33.244345942678692</v>
      </c>
      <c r="H29" s="139">
        <f>IFERROR('APPENDIX 16'!H29/Sheet1!H29*100,"0.00")</f>
        <v>13.175298582431076</v>
      </c>
      <c r="I29" s="139">
        <f>IFERROR('APPENDIX 16'!I29/Sheet1!I29*100,"0.00")</f>
        <v>49.448130765496032</v>
      </c>
      <c r="J29" s="139">
        <f>IFERROR('APPENDIX 16'!J29/Sheet1!J29*100,"0.00")</f>
        <v>43.071683645339419</v>
      </c>
      <c r="K29" s="139" t="str">
        <f>IFERROR('APPENDIX 16'!K29/Sheet1!K29*100,"0.00")</f>
        <v>0.00</v>
      </c>
      <c r="L29" s="139">
        <f>IFERROR('APPENDIX 16'!L29/Sheet1!L29*100,"0.00")</f>
        <v>30.03757380568975</v>
      </c>
      <c r="M29" s="139">
        <f>IFERROR('APPENDIX 16'!M29/Sheet1!M29*100,"0.00")</f>
        <v>41.071428571428569</v>
      </c>
      <c r="N29" s="139">
        <f>IFERROR('APPENDIX 16'!N29/Sheet1!N29*100,"0.00")</f>
        <v>58.288319294397652</v>
      </c>
      <c r="O29" s="139" t="str">
        <f>IFERROR('APPENDIX 16'!O29/Sheet1!O29*100,"0.00")</f>
        <v>0.00</v>
      </c>
      <c r="P29" s="139">
        <f>IFERROR('APPENDIX 16'!P29/Sheet1!P29*100,"0.00")</f>
        <v>8.9134054954204824</v>
      </c>
      <c r="Q29" s="139">
        <f>IFERROR('APPENDIX 16'!Q29/Sheet1!Q29*100,"0.00")</f>
        <v>46.712975149233557</v>
      </c>
    </row>
    <row r="30" spans="2:17" ht="27" customHeight="1" x14ac:dyDescent="0.3">
      <c r="B30" s="140" t="s">
        <v>38</v>
      </c>
      <c r="C30" s="139" t="str">
        <f>IFERROR('APPENDIX 16'!C30/Sheet1!C30*100,"0.00")</f>
        <v>0.00</v>
      </c>
      <c r="D30" s="139">
        <f>IFERROR('APPENDIX 16'!D30/Sheet1!D30*100,"0.00")</f>
        <v>82.693057300012995</v>
      </c>
      <c r="E30" s="139">
        <f>IFERROR('APPENDIX 16'!E30/Sheet1!E30*100,"0.00")</f>
        <v>134.38860308666403</v>
      </c>
      <c r="F30" s="139">
        <f>IFERROR('APPENDIX 16'!F30/Sheet1!F30*100,"0.00")</f>
        <v>47.056151507739614</v>
      </c>
      <c r="G30" s="139">
        <f>IFERROR('APPENDIX 16'!G30/Sheet1!G30*100,"0.00")</f>
        <v>20.019065776930407</v>
      </c>
      <c r="H30" s="139">
        <f>IFERROR('APPENDIX 16'!H30/Sheet1!H30*100,"0.00")</f>
        <v>47.635957792207797</v>
      </c>
      <c r="I30" s="139">
        <f>IFERROR('APPENDIX 16'!I30/Sheet1!I30*100,"0.00")</f>
        <v>66.784416226337044</v>
      </c>
      <c r="J30" s="139">
        <f>IFERROR('APPENDIX 16'!J30/Sheet1!J30*100,"0.00")</f>
        <v>48.671041682823208</v>
      </c>
      <c r="K30" s="139" t="str">
        <f>IFERROR('APPENDIX 16'!K30/Sheet1!K30*100,"0.00")</f>
        <v>0.00</v>
      </c>
      <c r="L30" s="139">
        <f>IFERROR('APPENDIX 16'!L30/Sheet1!L30*100,"0.00")</f>
        <v>91.339459760512383</v>
      </c>
      <c r="M30" s="139">
        <f>IFERROR('APPENDIX 16'!M30/Sheet1!M30*100,"0.00")</f>
        <v>48.044967336842774</v>
      </c>
      <c r="N30" s="139">
        <f>IFERROR('APPENDIX 16'!N30/Sheet1!N30*100,"0.00")</f>
        <v>109.94400273326886</v>
      </c>
      <c r="O30" s="139" t="str">
        <f>IFERROR('APPENDIX 16'!O30/Sheet1!O30*100,"0.00")</f>
        <v>0.00</v>
      </c>
      <c r="P30" s="139">
        <f>IFERROR('APPENDIX 16'!P30/Sheet1!P30*100,"0.00")</f>
        <v>213.24113945014903</v>
      </c>
      <c r="Q30" s="139">
        <f>IFERROR('APPENDIX 16'!Q30/Sheet1!Q30*100,"0.00")</f>
        <v>71.72646064474408</v>
      </c>
    </row>
    <row r="31" spans="2:17" ht="27" customHeight="1" x14ac:dyDescent="0.3">
      <c r="B31" s="140" t="s">
        <v>196</v>
      </c>
      <c r="C31" s="139" t="str">
        <f>IFERROR('APPENDIX 16'!C31/Sheet1!C31*100,"0.00")</f>
        <v>0.00</v>
      </c>
      <c r="D31" s="139">
        <f>IFERROR('APPENDIX 16'!D31/Sheet1!D31*100,"0.00")</f>
        <v>-40.719037060500476</v>
      </c>
      <c r="E31" s="139">
        <f>IFERROR('APPENDIX 16'!E31/Sheet1!E31*100,"0.00")</f>
        <v>18.358237919658453</v>
      </c>
      <c r="F31" s="139">
        <f>IFERROR('APPENDIX 16'!F31/Sheet1!F31*100,"0.00")</f>
        <v>56.501844010381099</v>
      </c>
      <c r="G31" s="139">
        <f>IFERROR('APPENDIX 16'!G31/Sheet1!G31*100,"0.00")</f>
        <v>42.172289230392458</v>
      </c>
      <c r="H31" s="139">
        <f>IFERROR('APPENDIX 16'!H31/Sheet1!H31*100,"0.00")</f>
        <v>5.7287278854254424</v>
      </c>
      <c r="I31" s="139">
        <f>IFERROR('APPENDIX 16'!I31/Sheet1!I31*100,"0.00")</f>
        <v>61.073057546525121</v>
      </c>
      <c r="J31" s="139">
        <f>IFERROR('APPENDIX 16'!J31/Sheet1!J31*100,"0.00")</f>
        <v>28.629708595173682</v>
      </c>
      <c r="K31" s="139" t="str">
        <f>IFERROR('APPENDIX 16'!K31/Sheet1!K31*100,"0.00")</f>
        <v>0.00</v>
      </c>
      <c r="L31" s="139">
        <f>IFERROR('APPENDIX 16'!L31/Sheet1!L31*100,"0.00")</f>
        <v>-3.0213614828360069</v>
      </c>
      <c r="M31" s="139">
        <f>IFERROR('APPENDIX 16'!M31/Sheet1!M31*100,"0.00")</f>
        <v>39.179392824287028</v>
      </c>
      <c r="N31" s="139">
        <f>IFERROR('APPENDIX 16'!N31/Sheet1!N31*100,"0.00")</f>
        <v>23.558667310478029</v>
      </c>
      <c r="O31" s="139">
        <f>IFERROR('APPENDIX 16'!O31/Sheet1!O31*100,"0.00")</f>
        <v>55.904403090154887</v>
      </c>
      <c r="P31" s="139">
        <f>IFERROR('APPENDIX 16'!P31/Sheet1!P31*100,"0.00")</f>
        <v>6.16</v>
      </c>
      <c r="Q31" s="139">
        <f>IFERROR('APPENDIX 16'!Q31/Sheet1!Q31*100,"0.00")</f>
        <v>40.692331666536809</v>
      </c>
    </row>
    <row r="32" spans="2:17" ht="27" customHeight="1" x14ac:dyDescent="0.3">
      <c r="B32" s="140" t="s">
        <v>197</v>
      </c>
      <c r="C32" s="139">
        <f>IFERROR('APPENDIX 16'!C32/Sheet1!C32*100,"0.00")</f>
        <v>-1603.1711969480209</v>
      </c>
      <c r="D32" s="139">
        <f>IFERROR('APPENDIX 16'!D32/Sheet1!D32*100,"0.00")</f>
        <v>-18.822348216394992</v>
      </c>
      <c r="E32" s="139">
        <f>IFERROR('APPENDIX 16'!E32/Sheet1!E32*100,"0.00")</f>
        <v>44.610923151280815</v>
      </c>
      <c r="F32" s="139">
        <f>IFERROR('APPENDIX 16'!F32/Sheet1!F32*100,"0.00")</f>
        <v>78.031999999999996</v>
      </c>
      <c r="G32" s="139">
        <f>IFERROR('APPENDIX 16'!G32/Sheet1!G32*100,"0.00")</f>
        <v>262.03587341482921</v>
      </c>
      <c r="H32" s="139">
        <f>IFERROR('APPENDIX 16'!H32/Sheet1!H32*100,"0.00")</f>
        <v>36.822831165551207</v>
      </c>
      <c r="I32" s="139">
        <f>IFERROR('APPENDIX 16'!I32/Sheet1!I32*100,"0.00")</f>
        <v>140.03001715265867</v>
      </c>
      <c r="J32" s="139">
        <f>IFERROR('APPENDIX 16'!J32/Sheet1!J32*100,"0.00")</f>
        <v>6.6730417428904039</v>
      </c>
      <c r="K32" s="139" t="str">
        <f>IFERROR('APPENDIX 16'!K32/Sheet1!K32*100,"0.00")</f>
        <v>0.00</v>
      </c>
      <c r="L32" s="139">
        <f>IFERROR('APPENDIX 16'!L32/Sheet1!L32*100,"0.00")</f>
        <v>39.063038236307271</v>
      </c>
      <c r="M32" s="139">
        <f>IFERROR('APPENDIX 16'!M32/Sheet1!M32*100,"0.00")</f>
        <v>9.4676960585128001</v>
      </c>
      <c r="N32" s="139">
        <f>IFERROR('APPENDIX 16'!N32/Sheet1!N32*100,"0.00")</f>
        <v>-29.911288684228349</v>
      </c>
      <c r="O32" s="139" t="str">
        <f>IFERROR('APPENDIX 16'!O32/Sheet1!O32*100,"0.00")</f>
        <v>0.00</v>
      </c>
      <c r="P32" s="139">
        <f>IFERROR('APPENDIX 16'!P32/Sheet1!P32*100,"0.00")</f>
        <v>-2964.9769585253457</v>
      </c>
      <c r="Q32" s="139">
        <f>IFERROR('APPENDIX 16'!Q32/Sheet1!Q32*100,"0.00")</f>
        <v>117.66259690077841</v>
      </c>
    </row>
    <row r="33" spans="2:17" ht="27" customHeight="1" x14ac:dyDescent="0.3">
      <c r="B33" s="140" t="s">
        <v>217</v>
      </c>
      <c r="C33" s="139" t="str">
        <f>IFERROR('APPENDIX 16'!C33/Sheet1!C33*100,"0.00")</f>
        <v>0.00</v>
      </c>
      <c r="D33" s="139" t="str">
        <f>IFERROR('APPENDIX 16'!D33/Sheet1!D33*100,"0.00")</f>
        <v>0.00</v>
      </c>
      <c r="E33" s="139" t="str">
        <f>IFERROR('APPENDIX 16'!E33/Sheet1!E33*100,"0.00")</f>
        <v>0.00</v>
      </c>
      <c r="F33" s="139" t="str">
        <f>IFERROR('APPENDIX 16'!F33/Sheet1!F33*100,"0.00")</f>
        <v>0.00</v>
      </c>
      <c r="G33" s="139" t="str">
        <f>IFERROR('APPENDIX 16'!G33/Sheet1!G33*100,"0.00")</f>
        <v>0.00</v>
      </c>
      <c r="H33" s="139" t="str">
        <f>IFERROR('APPENDIX 16'!H33/Sheet1!H33*100,"0.00")</f>
        <v>0.00</v>
      </c>
      <c r="I33" s="139" t="str">
        <f>IFERROR('APPENDIX 16'!I33/Sheet1!I33*100,"0.00")</f>
        <v>0.00</v>
      </c>
      <c r="J33" s="139" t="str">
        <f>IFERROR('APPENDIX 16'!J33/Sheet1!J33*100,"0.00")</f>
        <v>0.00</v>
      </c>
      <c r="K33" s="139" t="str">
        <f>IFERROR('APPENDIX 16'!K33/Sheet1!K33*100,"0.00")</f>
        <v>0.00</v>
      </c>
      <c r="L33" s="139" t="str">
        <f>IFERROR('APPENDIX 16'!L33/Sheet1!L33*100,"0.00")</f>
        <v>0.00</v>
      </c>
      <c r="M33" s="139" t="str">
        <f>IFERROR('APPENDIX 16'!M33/Sheet1!M33*100,"0.00")</f>
        <v>0.00</v>
      </c>
      <c r="N33" s="139" t="str">
        <f>IFERROR('APPENDIX 16'!N33/Sheet1!N33*100,"0.00")</f>
        <v>0.00</v>
      </c>
      <c r="O33" s="139" t="str">
        <f>IFERROR('APPENDIX 16'!O33/Sheet1!O33*100,"0.00")</f>
        <v>0.00</v>
      </c>
      <c r="P33" s="139" t="str">
        <f>IFERROR('APPENDIX 16'!P33/Sheet1!P33*100,"0.00")</f>
        <v>0.00</v>
      </c>
      <c r="Q33" s="139" t="str">
        <f>IFERROR('APPENDIX 16'!Q33/Sheet1!Q33*100,"0.00")</f>
        <v>0.00</v>
      </c>
    </row>
    <row r="34" spans="2:17" ht="27" customHeight="1" x14ac:dyDescent="0.3">
      <c r="B34" s="140" t="s">
        <v>198</v>
      </c>
      <c r="C34" s="139" t="str">
        <f>IFERROR('APPENDIX 16'!C34/Sheet1!C34*100,"0.00")</f>
        <v>0.00</v>
      </c>
      <c r="D34" s="139" t="str">
        <f>IFERROR('APPENDIX 16'!D34/Sheet1!D34*100,"0.00")</f>
        <v>0.00</v>
      </c>
      <c r="E34" s="139">
        <f>IFERROR('APPENDIX 16'!E34/Sheet1!E34*100,"0.00")</f>
        <v>135.5239786856128</v>
      </c>
      <c r="F34" s="139">
        <f>IFERROR('APPENDIX 16'!F34/Sheet1!F34*100,"0.00")</f>
        <v>46.782579050541209</v>
      </c>
      <c r="G34" s="139">
        <f>IFERROR('APPENDIX 16'!G34/Sheet1!G34*100,"0.00")</f>
        <v>0.21246108997480112</v>
      </c>
      <c r="H34" s="139" t="str">
        <f>IFERROR('APPENDIX 16'!H34/Sheet1!H34*100,"0.00")</f>
        <v>0.00</v>
      </c>
      <c r="I34" s="139">
        <f>IFERROR('APPENDIX 16'!I34/Sheet1!I34*100,"0.00")</f>
        <v>89.954372336815112</v>
      </c>
      <c r="J34" s="139">
        <f>IFERROR('APPENDIX 16'!J34/Sheet1!J34*100,"0.00")</f>
        <v>85.191683481007104</v>
      </c>
      <c r="K34" s="139" t="str">
        <f>IFERROR('APPENDIX 16'!K34/Sheet1!K34*100,"0.00")</f>
        <v>0.00</v>
      </c>
      <c r="L34" s="139">
        <f>IFERROR('APPENDIX 16'!L34/Sheet1!L34*100,"0.00")</f>
        <v>0.76217180729033907</v>
      </c>
      <c r="M34" s="139">
        <f>IFERROR('APPENDIX 16'!M34/Sheet1!M34*100,"0.00")</f>
        <v>62.869198312236286</v>
      </c>
      <c r="N34" s="139">
        <f>IFERROR('APPENDIX 16'!N34/Sheet1!N34*100,"0.00")</f>
        <v>-40.928395061728395</v>
      </c>
      <c r="O34" s="139">
        <f>IFERROR('APPENDIX 16'!O34/Sheet1!O34*100,"0.00")</f>
        <v>68.710669590873579</v>
      </c>
      <c r="P34" s="139">
        <f>IFERROR('APPENDIX 16'!P34/Sheet1!P34*100,"0.00")</f>
        <v>1.4575305746356173</v>
      </c>
      <c r="Q34" s="139">
        <f>IFERROR('APPENDIX 16'!Q34/Sheet1!Q34*100,"0.00")</f>
        <v>66.017635148732396</v>
      </c>
    </row>
    <row r="35" spans="2:17" ht="27" customHeight="1" x14ac:dyDescent="0.3">
      <c r="B35" s="140" t="s">
        <v>199</v>
      </c>
      <c r="C35" s="139" t="str">
        <f>IFERROR('APPENDIX 16'!C35/Sheet1!C35*100,"0.00")</f>
        <v>0.00</v>
      </c>
      <c r="D35" s="139">
        <f>IFERROR('APPENDIX 16'!D35/Sheet1!D35*100,"0.00")</f>
        <v>31.38676595466719</v>
      </c>
      <c r="E35" s="139">
        <f>IFERROR('APPENDIX 16'!E35/Sheet1!E35*100,"0.00")</f>
        <v>65.854134165366617</v>
      </c>
      <c r="F35" s="139">
        <f>IFERROR('APPENDIX 16'!F35/Sheet1!F35*100,"0.00")</f>
        <v>8.8545591559909571</v>
      </c>
      <c r="G35" s="139">
        <f>IFERROR('APPENDIX 16'!G35/Sheet1!G35*100,"0.00")</f>
        <v>211.50065530799478</v>
      </c>
      <c r="H35" s="139">
        <f>IFERROR('APPENDIX 16'!H35/Sheet1!H35*100,"0.00")</f>
        <v>232.33446109231514</v>
      </c>
      <c r="I35" s="139">
        <f>IFERROR('APPENDIX 16'!I35/Sheet1!I35*100,"0.00")</f>
        <v>66.542928233624281</v>
      </c>
      <c r="J35" s="139">
        <f>IFERROR('APPENDIX 16'!J35/Sheet1!J35*100,"0.00")</f>
        <v>28.52465668133452</v>
      </c>
      <c r="K35" s="139" t="str">
        <f>IFERROR('APPENDIX 16'!K35/Sheet1!K35*100,"0.00")</f>
        <v>0.00</v>
      </c>
      <c r="L35" s="139">
        <f>IFERROR('APPENDIX 16'!L35/Sheet1!L35*100,"0.00")</f>
        <v>-0.64956031224478161</v>
      </c>
      <c r="M35" s="139">
        <f>IFERROR('APPENDIX 16'!M35/Sheet1!M35*100,"0.00")</f>
        <v>14.752504860176463</v>
      </c>
      <c r="N35" s="139">
        <f>IFERROR('APPENDIX 16'!N35/Sheet1!N35*100,"0.00")</f>
        <v>13.13429352537174</v>
      </c>
      <c r="O35" s="139">
        <f>IFERROR('APPENDIX 16'!O35/Sheet1!O35*100,"0.00")</f>
        <v>17.221704256975944</v>
      </c>
      <c r="P35" s="139">
        <f>IFERROR('APPENDIX 16'!P35/Sheet1!P35*100,"0.00")</f>
        <v>24.510876320696084</v>
      </c>
      <c r="Q35" s="139">
        <f>IFERROR('APPENDIX 16'!Q35/Sheet1!Q35*100,"0.00")</f>
        <v>44.301645833010092</v>
      </c>
    </row>
    <row r="36" spans="2:17" ht="27" customHeight="1" x14ac:dyDescent="0.3">
      <c r="B36" s="140" t="s">
        <v>218</v>
      </c>
      <c r="C36" s="139" t="str">
        <f>IFERROR('APPENDIX 16'!C36/Sheet1!C36*100,"0.00")</f>
        <v>0.00</v>
      </c>
      <c r="D36" s="139">
        <f>IFERROR('APPENDIX 16'!D36/Sheet1!D36*100,"0.00")</f>
        <v>75.775836095209399</v>
      </c>
      <c r="E36" s="139">
        <f>IFERROR('APPENDIX 16'!E36/Sheet1!E36*100,"0.00")</f>
        <v>300.88222320247024</v>
      </c>
      <c r="F36" s="139">
        <f>IFERROR('APPENDIX 16'!F36/Sheet1!F36*100,"0.00")</f>
        <v>30.018174474959615</v>
      </c>
      <c r="G36" s="139">
        <f>IFERROR('APPENDIX 16'!G36/Sheet1!G36*100,"0.00")</f>
        <v>1.322349880771732</v>
      </c>
      <c r="H36" s="139">
        <f>IFERROR('APPENDIX 16'!H36/Sheet1!H36*100,"0.00")</f>
        <v>3.455723542116631</v>
      </c>
      <c r="I36" s="139">
        <f>IFERROR('APPENDIX 16'!I36/Sheet1!I36*100,"0.00")</f>
        <v>56.677464326718066</v>
      </c>
      <c r="J36" s="139">
        <f>IFERROR('APPENDIX 16'!J36/Sheet1!J36*100,"0.00")</f>
        <v>-20.202268251001069</v>
      </c>
      <c r="K36" s="139">
        <f>IFERROR('APPENDIX 16'!K36/Sheet1!K36*100,"0.00")</f>
        <v>-197.92806880375292</v>
      </c>
      <c r="L36" s="139">
        <f>IFERROR('APPENDIX 16'!L36/Sheet1!L36*100,"0.00")</f>
        <v>-69.755771160923388</v>
      </c>
      <c r="M36" s="139">
        <f>IFERROR('APPENDIX 16'!M36/Sheet1!M36*100,"0.00")</f>
        <v>4.998826566533678</v>
      </c>
      <c r="N36" s="139">
        <f>IFERROR('APPENDIX 16'!N36/Sheet1!N36*100,"0.00")</f>
        <v>-4.5724321705426352</v>
      </c>
      <c r="O36" s="139">
        <f>IFERROR('APPENDIX 16'!O36/Sheet1!O36*100,"0.00")</f>
        <v>112.38027078165899</v>
      </c>
      <c r="P36" s="139">
        <f>IFERROR('APPENDIX 16'!P36/Sheet1!P36*100,"0.00")</f>
        <v>16.15671938329492</v>
      </c>
      <c r="Q36" s="139">
        <f>IFERROR('APPENDIX 16'!Q36/Sheet1!Q36*100,"0.00")</f>
        <v>21.805089886318026</v>
      </c>
    </row>
    <row r="37" spans="2:17" ht="27" customHeight="1" x14ac:dyDescent="0.3">
      <c r="B37" s="140" t="s">
        <v>40</v>
      </c>
      <c r="C37" s="139" t="str">
        <f>IFERROR('APPENDIX 16'!C37/Sheet1!C37*100,"0.00")</f>
        <v>0.00</v>
      </c>
      <c r="D37" s="139">
        <f>IFERROR('APPENDIX 16'!D37/Sheet1!D37*100,"0.00")</f>
        <v>56.852028965705692</v>
      </c>
      <c r="E37" s="139">
        <f>IFERROR('APPENDIX 16'!E37/Sheet1!E37*100,"0.00")</f>
        <v>-17.348979863981864</v>
      </c>
      <c r="F37" s="139">
        <f>IFERROR('APPENDIX 16'!F37/Sheet1!F37*100,"0.00")</f>
        <v>-69.549916651231712</v>
      </c>
      <c r="G37" s="139">
        <f>IFERROR('APPENDIX 16'!G37/Sheet1!G37*100,"0.00")</f>
        <v>-51.843708775676866</v>
      </c>
      <c r="H37" s="139">
        <f>IFERROR('APPENDIX 16'!H37/Sheet1!H37*100,"0.00")</f>
        <v>-66.109182707478695</v>
      </c>
      <c r="I37" s="139">
        <f>IFERROR('APPENDIX 16'!I37/Sheet1!I37*100,"0.00")</f>
        <v>14.133841903225017</v>
      </c>
      <c r="J37" s="139">
        <f>IFERROR('APPENDIX 16'!J37/Sheet1!J37*100,"0.00")</f>
        <v>92.884003471217824</v>
      </c>
      <c r="K37" s="139">
        <f>IFERROR('APPENDIX 16'!K37/Sheet1!K37*100,"0.00")</f>
        <v>0</v>
      </c>
      <c r="L37" s="139">
        <f>IFERROR('APPENDIX 16'!L37/Sheet1!L37*100,"0.00")</f>
        <v>-0.83241089218507847</v>
      </c>
      <c r="M37" s="139">
        <f>IFERROR('APPENDIX 16'!M37/Sheet1!M37*100,"0.00")</f>
        <v>51.880456067787925</v>
      </c>
      <c r="N37" s="139">
        <f>IFERROR('APPENDIX 16'!N37/Sheet1!N37*100,"0.00")</f>
        <v>7.184645155483552</v>
      </c>
      <c r="O37" s="139">
        <f>IFERROR('APPENDIX 16'!O37/Sheet1!O37*100,"0.00")</f>
        <v>-40924.120603015072</v>
      </c>
      <c r="P37" s="139">
        <f>IFERROR('APPENDIX 16'!P37/Sheet1!P37*100,"0.00")</f>
        <v>4.885654885654886</v>
      </c>
      <c r="Q37" s="139">
        <f>IFERROR('APPENDIX 16'!Q37/Sheet1!Q37*100,"0.00")</f>
        <v>21.524381906644972</v>
      </c>
    </row>
    <row r="38" spans="2:17" ht="27" customHeight="1" x14ac:dyDescent="0.3">
      <c r="B38" s="140" t="s">
        <v>41</v>
      </c>
      <c r="C38" s="139" t="str">
        <f>IFERROR('APPENDIX 16'!C38/Sheet1!C38*100,"0.00")</f>
        <v>0.00</v>
      </c>
      <c r="D38" s="139">
        <f>IFERROR('APPENDIX 16'!D38/Sheet1!D38*100,"0.00")</f>
        <v>39.939189922901505</v>
      </c>
      <c r="E38" s="139">
        <f>IFERROR('APPENDIX 16'!E38/Sheet1!E38*100,"0.00")</f>
        <v>118.44296737718696</v>
      </c>
      <c r="F38" s="139">
        <f>IFERROR('APPENDIX 16'!F38/Sheet1!F38*100,"0.00")</f>
        <v>54.772673872180455</v>
      </c>
      <c r="G38" s="139">
        <f>IFERROR('APPENDIX 16'!G38/Sheet1!G38*100,"0.00")</f>
        <v>20.103394459617636</v>
      </c>
      <c r="H38" s="139">
        <f>IFERROR('APPENDIX 16'!H38/Sheet1!H38*100,"0.00")</f>
        <v>48.45816146531029</v>
      </c>
      <c r="I38" s="139">
        <f>IFERROR('APPENDIX 16'!I38/Sheet1!I38*100,"0.00")</f>
        <v>44.134591768709868</v>
      </c>
      <c r="J38" s="139">
        <f>IFERROR('APPENDIX 16'!J38/Sheet1!J38*100,"0.00")</f>
        <v>29.560172055208923</v>
      </c>
      <c r="K38" s="139" t="str">
        <f>IFERROR('APPENDIX 16'!K38/Sheet1!K38*100,"0.00")</f>
        <v>0.00</v>
      </c>
      <c r="L38" s="139">
        <f>IFERROR('APPENDIX 16'!L38/Sheet1!L38*100,"0.00")</f>
        <v>14.741641337386019</v>
      </c>
      <c r="M38" s="139">
        <f>IFERROR('APPENDIX 16'!M38/Sheet1!M38*100,"0.00")</f>
        <v>34.058089350285783</v>
      </c>
      <c r="N38" s="139">
        <f>IFERROR('APPENDIX 16'!N38/Sheet1!N38*100,"0.00")</f>
        <v>36.705905613602837</v>
      </c>
      <c r="O38" s="139">
        <f>IFERROR('APPENDIX 16'!O38/Sheet1!O38*100,"0.00")</f>
        <v>52.638751238850347</v>
      </c>
      <c r="P38" s="139">
        <f>IFERROR('APPENDIX 16'!P38/Sheet1!P38*100,"0.00")</f>
        <v>10.345137515728924</v>
      </c>
      <c r="Q38" s="139">
        <f>IFERROR('APPENDIX 16'!Q38/Sheet1!Q38*100,"0.00")</f>
        <v>41.972570289031289</v>
      </c>
    </row>
    <row r="39" spans="2:17" ht="27" customHeight="1" x14ac:dyDescent="0.3">
      <c r="B39" s="140" t="s">
        <v>42</v>
      </c>
      <c r="C39" s="139" t="str">
        <f>IFERROR('APPENDIX 16'!C39/Sheet1!C39*100,"0.00")</f>
        <v>0.00</v>
      </c>
      <c r="D39" s="139">
        <f>IFERROR('APPENDIX 16'!D39/Sheet1!D39*100,"0.00")</f>
        <v>3.4909631096806142</v>
      </c>
      <c r="E39" s="139">
        <f>IFERROR('APPENDIX 16'!E39/Sheet1!E39*100,"0.00")</f>
        <v>70.992019723609943</v>
      </c>
      <c r="F39" s="139">
        <f>IFERROR('APPENDIX 16'!F39/Sheet1!F39*100,"0.00")</f>
        <v>-157.96671888893593</v>
      </c>
      <c r="G39" s="139">
        <f>IFERROR('APPENDIX 16'!G39/Sheet1!G39*100,"0.00")</f>
        <v>1.8565083542875942</v>
      </c>
      <c r="H39" s="139">
        <f>IFERROR('APPENDIX 16'!H39/Sheet1!H39*100,"0.00")</f>
        <v>76.638593921640435</v>
      </c>
      <c r="I39" s="139">
        <f>IFERROR('APPENDIX 16'!I39/Sheet1!I39*100,"0.00")</f>
        <v>77.236861071201062</v>
      </c>
      <c r="J39" s="139">
        <f>IFERROR('APPENDIX 16'!J39/Sheet1!J39*100,"0.00")</f>
        <v>62.219623544024472</v>
      </c>
      <c r="K39" s="139" t="str">
        <f>IFERROR('APPENDIX 16'!K39/Sheet1!K39*100,"0.00")</f>
        <v>0.00</v>
      </c>
      <c r="L39" s="139">
        <f>IFERROR('APPENDIX 16'!L39/Sheet1!L39*100,"0.00")</f>
        <v>-0.67145750672844817</v>
      </c>
      <c r="M39" s="139">
        <f>IFERROR('APPENDIX 16'!M39/Sheet1!M39*100,"0.00")</f>
        <v>53.504233907291585</v>
      </c>
      <c r="N39" s="139">
        <f>IFERROR('APPENDIX 16'!N39/Sheet1!N39*100,"0.00")</f>
        <v>28.378605567163824</v>
      </c>
      <c r="O39" s="139" t="str">
        <f>IFERROR('APPENDIX 16'!O39/Sheet1!O39*100,"0.00")</f>
        <v>0.00</v>
      </c>
      <c r="P39" s="139">
        <f>IFERROR('APPENDIX 16'!P39/Sheet1!P39*100,"0.00")</f>
        <v>0</v>
      </c>
      <c r="Q39" s="139">
        <f>IFERROR('APPENDIX 16'!Q39/Sheet1!Q39*100,"0.00")</f>
        <v>56.33016244333222</v>
      </c>
    </row>
    <row r="40" spans="2:17" ht="27" customHeight="1" x14ac:dyDescent="0.3">
      <c r="B40" s="140" t="s">
        <v>43</v>
      </c>
      <c r="C40" s="139" t="str">
        <f>IFERROR('APPENDIX 16'!C40/Sheet1!C40*100,"0.00")</f>
        <v>0.00</v>
      </c>
      <c r="D40" s="139">
        <f>IFERROR('APPENDIX 16'!D40/Sheet1!D40*100,"0.00")</f>
        <v>-74.779195289499512</v>
      </c>
      <c r="E40" s="139">
        <f>IFERROR('APPENDIX 16'!E40/Sheet1!E40*100,"0.00")</f>
        <v>50.053590568060024</v>
      </c>
      <c r="F40" s="139">
        <f>IFERROR('APPENDIX 16'!F40/Sheet1!F40*100,"0.00")</f>
        <v>7.8397310170916228</v>
      </c>
      <c r="G40" s="139">
        <f>IFERROR('APPENDIX 16'!G40/Sheet1!G40*100,"0.00")</f>
        <v>16.169749727965179</v>
      </c>
      <c r="H40" s="139">
        <f>IFERROR('APPENDIX 16'!H40/Sheet1!H40*100,"0.00")</f>
        <v>58.515283842794766</v>
      </c>
      <c r="I40" s="139">
        <f>IFERROR('APPENDIX 16'!I40/Sheet1!I40*100,"0.00")</f>
        <v>59.220056136379284</v>
      </c>
      <c r="J40" s="139">
        <f>IFERROR('APPENDIX 16'!J40/Sheet1!J40*100,"0.00")</f>
        <v>37.413314542532802</v>
      </c>
      <c r="K40" s="139" t="str">
        <f>IFERROR('APPENDIX 16'!K40/Sheet1!K40*100,"0.00")</f>
        <v>0.00</v>
      </c>
      <c r="L40" s="139">
        <f>IFERROR('APPENDIX 16'!L40/Sheet1!L40*100,"0.00")</f>
        <v>6.5422805893657916</v>
      </c>
      <c r="M40" s="139">
        <f>IFERROR('APPENDIX 16'!M40/Sheet1!M40*100,"0.00")</f>
        <v>24.512820512820515</v>
      </c>
      <c r="N40" s="139">
        <f>IFERROR('APPENDIX 16'!N40/Sheet1!N40*100,"0.00")</f>
        <v>24.181885948565039</v>
      </c>
      <c r="O40" s="139" t="str">
        <f>IFERROR('APPENDIX 16'!O40/Sheet1!O40*100,"0.00")</f>
        <v>0.00</v>
      </c>
      <c r="P40" s="139">
        <f>IFERROR('APPENDIX 16'!P40/Sheet1!P40*100,"0.00")</f>
        <v>5.7055870595891047</v>
      </c>
      <c r="Q40" s="139">
        <f>IFERROR('APPENDIX 16'!Q40/Sheet1!Q40*100,"0.00")</f>
        <v>43.298884134315827</v>
      </c>
    </row>
    <row r="41" spans="2:17" ht="27" customHeight="1" x14ac:dyDescent="0.3">
      <c r="B41" s="140" t="s">
        <v>44</v>
      </c>
      <c r="C41" s="139">
        <f>IFERROR('APPENDIX 16'!C41/Sheet1!C41*100,"0.00")</f>
        <v>-286.03351955307261</v>
      </c>
      <c r="D41" s="139">
        <f>IFERROR('APPENDIX 16'!D41/Sheet1!D41*100,"0.00")</f>
        <v>106.95630647357346</v>
      </c>
      <c r="E41" s="139">
        <f>IFERROR('APPENDIX 16'!E41/Sheet1!E41*100,"0.00")</f>
        <v>-6.6126632501239874E-2</v>
      </c>
      <c r="F41" s="139">
        <f>IFERROR('APPENDIX 16'!F41/Sheet1!F41*100,"0.00")</f>
        <v>37.957981040225469</v>
      </c>
      <c r="G41" s="139">
        <f>IFERROR('APPENDIX 16'!G41/Sheet1!G41*100,"0.00")</f>
        <v>22.376033057851238</v>
      </c>
      <c r="H41" s="139">
        <f>IFERROR('APPENDIX 16'!H41/Sheet1!H41*100,"0.00")</f>
        <v>-31.27905826491245</v>
      </c>
      <c r="I41" s="139">
        <f>IFERROR('APPENDIX 16'!I41/Sheet1!I41*100,"0.00")</f>
        <v>67.49365627925323</v>
      </c>
      <c r="J41" s="139">
        <f>IFERROR('APPENDIX 16'!J41/Sheet1!J41*100,"0.00")</f>
        <v>56.413482173861077</v>
      </c>
      <c r="K41" s="139">
        <f>IFERROR('APPENDIX 16'!K41/Sheet1!K41*100,"0.00")</f>
        <v>-17.887754341507041</v>
      </c>
      <c r="L41" s="139">
        <f>IFERROR('APPENDIX 16'!L41/Sheet1!L41*100,"0.00")</f>
        <v>34.000342055755091</v>
      </c>
      <c r="M41" s="139">
        <f>IFERROR('APPENDIX 16'!M41/Sheet1!M41*100,"0.00")</f>
        <v>-78.321744928088393</v>
      </c>
      <c r="N41" s="139">
        <f>IFERROR('APPENDIX 16'!N41/Sheet1!N41*100,"0.00")</f>
        <v>23.86253905140585</v>
      </c>
      <c r="O41" s="139">
        <f>IFERROR('APPENDIX 16'!O41/Sheet1!O41*100,"0.00")</f>
        <v>97.447311046511629</v>
      </c>
      <c r="P41" s="139">
        <f>IFERROR('APPENDIX 16'!P41/Sheet1!P41*100,"0.00")</f>
        <v>-8.7372633142197103</v>
      </c>
      <c r="Q41" s="139">
        <f>IFERROR('APPENDIX 16'!Q41/Sheet1!Q41*100,"0.00")</f>
        <v>55.035252943781309</v>
      </c>
    </row>
    <row r="42" spans="2:17" ht="27" customHeight="1" x14ac:dyDescent="0.3">
      <c r="B42" s="140" t="s">
        <v>45</v>
      </c>
      <c r="C42" s="139" t="str">
        <f>IFERROR('APPENDIX 16'!C42/Sheet1!C42*100,"0.00")</f>
        <v>0.00</v>
      </c>
      <c r="D42" s="139">
        <f>IFERROR('APPENDIX 16'!D42/Sheet1!D42*100,"0.00")</f>
        <v>26.984382547093865</v>
      </c>
      <c r="E42" s="139">
        <f>IFERROR('APPENDIX 16'!E42/Sheet1!E42*100,"0.00")</f>
        <v>12.573000469386194</v>
      </c>
      <c r="F42" s="139">
        <f>IFERROR('APPENDIX 16'!F42/Sheet1!F42*100,"0.00")</f>
        <v>39.721370336015482</v>
      </c>
      <c r="G42" s="139">
        <f>IFERROR('APPENDIX 16'!G42/Sheet1!G42*100,"0.00")</f>
        <v>40.611796518505997</v>
      </c>
      <c r="H42" s="139">
        <f>IFERROR('APPENDIX 16'!H42/Sheet1!H42*100,"0.00")</f>
        <v>5.6962495358336422</v>
      </c>
      <c r="I42" s="139">
        <f>IFERROR('APPENDIX 16'!I42/Sheet1!I42*100,"0.00")</f>
        <v>82.347383381701306</v>
      </c>
      <c r="J42" s="139">
        <f>IFERROR('APPENDIX 16'!J42/Sheet1!J42*100,"0.00")</f>
        <v>-641.98585934230528</v>
      </c>
      <c r="K42" s="139">
        <f>IFERROR('APPENDIX 16'!K42/Sheet1!K42*100,"0.00")</f>
        <v>0</v>
      </c>
      <c r="L42" s="139">
        <f>IFERROR('APPENDIX 16'!L42/Sheet1!L42*100,"0.00")</f>
        <v>36.226906062971636</v>
      </c>
      <c r="M42" s="139">
        <f>IFERROR('APPENDIX 16'!M42/Sheet1!M42*100,"0.00")</f>
        <v>39.652365874325469</v>
      </c>
      <c r="N42" s="139">
        <f>IFERROR('APPENDIX 16'!N42/Sheet1!N42*100,"0.00")</f>
        <v>63.799428393153626</v>
      </c>
      <c r="O42" s="139">
        <f>IFERROR('APPENDIX 16'!O42/Sheet1!O42*100,"0.00")</f>
        <v>75.98057219531502</v>
      </c>
      <c r="P42" s="139">
        <f>IFERROR('APPENDIX 16'!P42/Sheet1!P42*100,"0.00")</f>
        <v>37.179722055013215</v>
      </c>
      <c r="Q42" s="139">
        <f>IFERROR('APPENDIX 16'!Q42/Sheet1!Q42*100,"0.00")</f>
        <v>69.04635439130864</v>
      </c>
    </row>
    <row r="43" spans="2:17" ht="27" customHeight="1" x14ac:dyDescent="0.3">
      <c r="B43" s="140" t="s">
        <v>46</v>
      </c>
      <c r="C43" s="139" t="str">
        <f>IFERROR('APPENDIX 16'!C43/Sheet1!C43*100,"0.00")</f>
        <v>0.00</v>
      </c>
      <c r="D43" s="139" t="str">
        <f>IFERROR('APPENDIX 16'!D43/Sheet1!D43*100,"0.00")</f>
        <v>0.00</v>
      </c>
      <c r="E43" s="139" t="str">
        <f>IFERROR('APPENDIX 16'!E43/Sheet1!E43*100,"0.00")</f>
        <v>0.00</v>
      </c>
      <c r="F43" s="139" t="str">
        <f>IFERROR('APPENDIX 16'!F43/Sheet1!F43*100,"0.00")</f>
        <v>0.00</v>
      </c>
      <c r="G43" s="139" t="str">
        <f>IFERROR('APPENDIX 16'!G43/Sheet1!G43*100,"0.00")</f>
        <v>0.00</v>
      </c>
      <c r="H43" s="139" t="str">
        <f>IFERROR('APPENDIX 16'!H43/Sheet1!H43*100,"0.00")</f>
        <v>0.00</v>
      </c>
      <c r="I43" s="139" t="str">
        <f>IFERROR('APPENDIX 16'!I43/Sheet1!I43*100,"0.00")</f>
        <v>0.00</v>
      </c>
      <c r="J43" s="139" t="str">
        <f>IFERROR('APPENDIX 16'!J43/Sheet1!J43*100,"0.00")</f>
        <v>0.00</v>
      </c>
      <c r="K43" s="139" t="str">
        <f>IFERROR('APPENDIX 16'!K43/Sheet1!K43*100,"0.00")</f>
        <v>0.00</v>
      </c>
      <c r="L43" s="139" t="str">
        <f>IFERROR('APPENDIX 16'!L43/Sheet1!L43*100,"0.00")</f>
        <v>0.00</v>
      </c>
      <c r="M43" s="139" t="str">
        <f>IFERROR('APPENDIX 16'!M43/Sheet1!M43*100,"0.00")</f>
        <v>0.00</v>
      </c>
      <c r="N43" s="139" t="str">
        <f>IFERROR('APPENDIX 16'!N43/Sheet1!N43*100,"0.00")</f>
        <v>0.00</v>
      </c>
      <c r="O43" s="139" t="str">
        <f>IFERROR('APPENDIX 16'!O43/Sheet1!O43*100,"0.00")</f>
        <v>0.00</v>
      </c>
      <c r="P43" s="139" t="str">
        <f>IFERROR('APPENDIX 16'!P43/Sheet1!P43*100,"0.00")</f>
        <v>0.00</v>
      </c>
      <c r="Q43" s="139" t="str">
        <f>IFERROR('APPENDIX 16'!Q43/Sheet1!Q43*100,"0.00")</f>
        <v>0.00</v>
      </c>
    </row>
    <row r="44" spans="2:17" ht="27" customHeight="1" x14ac:dyDescent="0.25">
      <c r="B44" s="142" t="s">
        <v>47</v>
      </c>
      <c r="C44" s="143">
        <f>IFERROR('APPENDIX 16'!C44/Sheet1!C44*100,"0.00")</f>
        <v>261.75290261311767</v>
      </c>
      <c r="D44" s="143">
        <f>IFERROR('APPENDIX 16'!D44/Sheet1!D44*100,"0.00")</f>
        <v>55.051246821749501</v>
      </c>
      <c r="E44" s="143">
        <f>IFERROR('APPENDIX 16'!E44/Sheet1!E44*100,"0.00")</f>
        <v>44.105733673489475</v>
      </c>
      <c r="F44" s="143">
        <f>IFERROR('APPENDIX 16'!F44/Sheet1!F44*100,"0.00")</f>
        <v>43.382826128789048</v>
      </c>
      <c r="G44" s="143">
        <f>IFERROR('APPENDIX 16'!G44/Sheet1!G44*100,"0.00")</f>
        <v>41.361571851839109</v>
      </c>
      <c r="H44" s="143">
        <f>IFERROR('APPENDIX 16'!H44/Sheet1!H44*100,"0.00")</f>
        <v>34.078839548584305</v>
      </c>
      <c r="I44" s="143">
        <f>IFERROR('APPENDIX 16'!I44/Sheet1!I44*100,"0.00")</f>
        <v>80.180869007315593</v>
      </c>
      <c r="J44" s="143">
        <f>IFERROR('APPENDIX 16'!J44/Sheet1!J44*100,"0.00")</f>
        <v>57.801950754351274</v>
      </c>
      <c r="K44" s="143">
        <f>IFERROR('APPENDIX 16'!K44/Sheet1!K44*100,"0.00")</f>
        <v>40.371958844223414</v>
      </c>
      <c r="L44" s="143">
        <f>IFERROR('APPENDIX 16'!L44/Sheet1!L44*100,"0.00")</f>
        <v>39.383212042221224</v>
      </c>
      <c r="M44" s="143">
        <f>IFERROR('APPENDIX 16'!M44/Sheet1!M44*100,"0.00")</f>
        <v>45.053150827308784</v>
      </c>
      <c r="N44" s="143">
        <f>IFERROR('APPENDIX 16'!N44/Sheet1!N44*100,"0.00")</f>
        <v>52.450627755527222</v>
      </c>
      <c r="O44" s="143">
        <f>IFERROR('APPENDIX 16'!O44/Sheet1!O44*100,"0.00")</f>
        <v>73.758208414587585</v>
      </c>
      <c r="P44" s="143">
        <f>IFERROR('APPENDIX 16'!P44/Sheet1!P44*100,"0.00")</f>
        <v>25.717855082519648</v>
      </c>
      <c r="Q44" s="143">
        <f>IFERROR('APPENDIX 16'!Q44/Sheet1!Q44*100,"0.00")</f>
        <v>62.335586770401484</v>
      </c>
    </row>
    <row r="45" spans="2:17" ht="27" customHeight="1" x14ac:dyDescent="0.25">
      <c r="B45" s="294" t="s">
        <v>48</v>
      </c>
      <c r="C45" s="294"/>
      <c r="D45" s="294"/>
      <c r="E45" s="294"/>
      <c r="F45" s="294"/>
      <c r="G45" s="294"/>
      <c r="H45" s="294"/>
      <c r="I45" s="294"/>
      <c r="J45" s="294"/>
      <c r="K45" s="294"/>
      <c r="L45" s="294"/>
      <c r="M45" s="294"/>
      <c r="N45" s="294"/>
      <c r="O45" s="294"/>
      <c r="P45" s="294"/>
      <c r="Q45" s="294"/>
    </row>
    <row r="46" spans="2:17" ht="27" customHeight="1" x14ac:dyDescent="0.3">
      <c r="B46" s="140" t="s">
        <v>49</v>
      </c>
      <c r="C46" s="141">
        <f>IFERROR('APPENDIX 16'!C46/Sheet1!C46*100,"0.00")</f>
        <v>87.693912727932499</v>
      </c>
      <c r="D46" s="141">
        <f>IFERROR('APPENDIX 16'!D46/Sheet1!D46*100,"0.00")</f>
        <v>2.9447742399712178</v>
      </c>
      <c r="E46" s="141" t="str">
        <f>IFERROR('APPENDIX 16'!E46/Sheet1!E46*100,"0.00")</f>
        <v>0.00</v>
      </c>
      <c r="F46" s="141">
        <f>IFERROR('APPENDIX 16'!F46/Sheet1!F46*100,"0.00")</f>
        <v>34.056765598954193</v>
      </c>
      <c r="G46" s="141">
        <f>IFERROR('APPENDIX 16'!G46/Sheet1!G46*100,"0.00")</f>
        <v>14.32034128369207</v>
      </c>
      <c r="H46" s="141">
        <f>IFERROR('APPENDIX 16'!H46/Sheet1!H46*100,"0.00")</f>
        <v>25.985641710592223</v>
      </c>
      <c r="I46" s="141" t="str">
        <f>IFERROR('APPENDIX 16'!I46/Sheet1!I46*100,"0.00")</f>
        <v>0.00</v>
      </c>
      <c r="J46" s="141">
        <f>IFERROR('APPENDIX 16'!J46/Sheet1!J46*100,"0.00")</f>
        <v>55.740404811915226</v>
      </c>
      <c r="K46" s="141" t="str">
        <f>IFERROR('APPENDIX 16'!K46/Sheet1!K46*100,"0.00")</f>
        <v>0.00</v>
      </c>
      <c r="L46" s="141">
        <f>IFERROR('APPENDIX 16'!L46/Sheet1!L46*100,"0.00")</f>
        <v>42.19980654967528</v>
      </c>
      <c r="M46" s="141">
        <f>IFERROR('APPENDIX 16'!M46/Sheet1!M46*100,"0.00")</f>
        <v>130</v>
      </c>
      <c r="N46" s="141">
        <f>IFERROR('APPENDIX 16'!N46/Sheet1!N46*100,"0.00")</f>
        <v>-5.4777070063694273</v>
      </c>
      <c r="O46" s="141">
        <f>IFERROR('APPENDIX 16'!O46/Sheet1!O46*100,"0.00")</f>
        <v>73.26838761632068</v>
      </c>
      <c r="P46" s="141">
        <f>IFERROR('APPENDIX 16'!P46/Sheet1!P46*100,"0.00")</f>
        <v>17.80383068638811</v>
      </c>
      <c r="Q46" s="141">
        <f>IFERROR('APPENDIX 16'!Q46/Sheet1!Q46*100,"0.00")</f>
        <v>45.820181873863838</v>
      </c>
    </row>
    <row r="47" spans="2:17" ht="27" customHeight="1" x14ac:dyDescent="0.3">
      <c r="B47" s="140" t="s">
        <v>68</v>
      </c>
      <c r="C47" s="141">
        <f>IFERROR('APPENDIX 16'!C47/Sheet1!C47*100,"0.00")</f>
        <v>-35.878787878787875</v>
      </c>
      <c r="D47" s="141">
        <f>IFERROR('APPENDIX 16'!D47/Sheet1!D47*100,"0.00")</f>
        <v>50.436620431305059</v>
      </c>
      <c r="E47" s="141" t="str">
        <f>IFERROR('APPENDIX 16'!E47/Sheet1!E47*100,"0.00")</f>
        <v>0.00</v>
      </c>
      <c r="F47" s="141">
        <f>IFERROR('APPENDIX 16'!F47/Sheet1!F47*100,"0.00")</f>
        <v>65.145222741930027</v>
      </c>
      <c r="G47" s="141">
        <f>IFERROR('APPENDIX 16'!G47/Sheet1!G47*100,"0.00")</f>
        <v>15.019338203695746</v>
      </c>
      <c r="H47" s="141">
        <f>IFERROR('APPENDIX 16'!H47/Sheet1!H47*100,"0.00")</f>
        <v>50.837331906664659</v>
      </c>
      <c r="I47" s="141" t="str">
        <f>IFERROR('APPENDIX 16'!I47/Sheet1!I47*100,"0.00")</f>
        <v>0.00</v>
      </c>
      <c r="J47" s="141">
        <f>IFERROR('APPENDIX 16'!J47/Sheet1!J47*100,"0.00")</f>
        <v>125.12559910262075</v>
      </c>
      <c r="K47" s="141" t="str">
        <f>IFERROR('APPENDIX 16'!K47/Sheet1!K47*100,"0.00")</f>
        <v>0.00</v>
      </c>
      <c r="L47" s="141">
        <f>IFERROR('APPENDIX 16'!L47/Sheet1!L47*100,"0.00")</f>
        <v>-20.364571684186984</v>
      </c>
      <c r="M47" s="141">
        <f>IFERROR('APPENDIX 16'!M47/Sheet1!M47*100,"0.00")</f>
        <v>0</v>
      </c>
      <c r="N47" s="141">
        <f>IFERROR('APPENDIX 16'!N47/Sheet1!N47*100,"0.00")</f>
        <v>-192.30769230769232</v>
      </c>
      <c r="O47" s="141">
        <f>IFERROR('APPENDIX 16'!O47/Sheet1!O47*100,"0.00")</f>
        <v>66.695478890593179</v>
      </c>
      <c r="P47" s="141">
        <f>IFERROR('APPENDIX 16'!P47/Sheet1!P47*100,"0.00")</f>
        <v>19.154389856555916</v>
      </c>
      <c r="Q47" s="141">
        <f>IFERROR('APPENDIX 16'!Q47/Sheet1!Q47*100,"0.00")</f>
        <v>63.00894149953595</v>
      </c>
    </row>
    <row r="48" spans="2:17" ht="27" customHeight="1" x14ac:dyDescent="0.3">
      <c r="B48" s="140" t="s">
        <v>50</v>
      </c>
      <c r="C48" s="141">
        <f>IFERROR('APPENDIX 16'!C48/Sheet1!C48*100,"0.00")</f>
        <v>155.06489128602729</v>
      </c>
      <c r="D48" s="141">
        <f>IFERROR('APPENDIX 16'!D48/Sheet1!D48*100,"0.00")</f>
        <v>26.773848900857654</v>
      </c>
      <c r="E48" s="141">
        <f>IFERROR('APPENDIX 16'!E48/Sheet1!E48*100,"0.00")</f>
        <v>-22856</v>
      </c>
      <c r="F48" s="141">
        <f>IFERROR('APPENDIX 16'!F48/Sheet1!F48*100,"0.00")</f>
        <v>64.958559715121922</v>
      </c>
      <c r="G48" s="141">
        <f>IFERROR('APPENDIX 16'!G48/Sheet1!G48*100,"0.00")</f>
        <v>17.811320754716981</v>
      </c>
      <c r="H48" s="141">
        <f>IFERROR('APPENDIX 16'!H48/Sheet1!H48*100,"0.00")</f>
        <v>53.551276022741845</v>
      </c>
      <c r="I48" s="141">
        <f>IFERROR('APPENDIX 16'!I48/Sheet1!I48*100,"0.00")</f>
        <v>5.9950084042173888</v>
      </c>
      <c r="J48" s="141">
        <f>IFERROR('APPENDIX 16'!J48/Sheet1!J48*100,"0.00")</f>
        <v>31.951934800039545</v>
      </c>
      <c r="K48" s="141" t="str">
        <f>IFERROR('APPENDIX 16'!K48/Sheet1!K48*100,"0.00")</f>
        <v>0.00</v>
      </c>
      <c r="L48" s="141">
        <f>IFERROR('APPENDIX 16'!L48/Sheet1!L48*100,"0.00")</f>
        <v>-9.5692429065780455</v>
      </c>
      <c r="M48" s="141">
        <f>IFERROR('APPENDIX 16'!M48/Sheet1!M48*100,"0.00")</f>
        <v>20.906702286351873</v>
      </c>
      <c r="N48" s="141">
        <f>IFERROR('APPENDIX 16'!N48/Sheet1!N48*100,"0.00")</f>
        <v>23.026232416677228</v>
      </c>
      <c r="O48" s="141">
        <f>IFERROR('APPENDIX 16'!O48/Sheet1!O48*100,"0.00")</f>
        <v>77.541948752772953</v>
      </c>
      <c r="P48" s="141">
        <f>IFERROR('APPENDIX 16'!P48/Sheet1!P48*100,"0.00")</f>
        <v>24.306714946512717</v>
      </c>
      <c r="Q48" s="141">
        <f>IFERROR('APPENDIX 16'!Q48/Sheet1!Q48*100,"0.00")</f>
        <v>52.64389301092406</v>
      </c>
    </row>
    <row r="49" spans="2:17" ht="27" customHeight="1" x14ac:dyDescent="0.25">
      <c r="B49" s="142" t="s">
        <v>47</v>
      </c>
      <c r="C49" s="143">
        <f>IFERROR('APPENDIX 16'!C49/Sheet1!C49*100,"0.00")</f>
        <v>98.031523399527842</v>
      </c>
      <c r="D49" s="143">
        <f>IFERROR('APPENDIX 16'!D49/Sheet1!D49*100,"0.00")</f>
        <v>31.164220031191785</v>
      </c>
      <c r="E49" s="143">
        <f>IFERROR('APPENDIX 16'!E49/Sheet1!E49*100,"0.00")</f>
        <v>-22856</v>
      </c>
      <c r="F49" s="143">
        <f>IFERROR('APPENDIX 16'!F49/Sheet1!F49*100,"0.00")</f>
        <v>61.473422318015679</v>
      </c>
      <c r="G49" s="143">
        <f>IFERROR('APPENDIX 16'!G49/Sheet1!G49*100,"0.00")</f>
        <v>17.102051249281107</v>
      </c>
      <c r="H49" s="143">
        <f>IFERROR('APPENDIX 16'!H49/Sheet1!H49*100,"0.00")</f>
        <v>51.45273748783211</v>
      </c>
      <c r="I49" s="143">
        <f>IFERROR('APPENDIX 16'!I49/Sheet1!I49*100,"0.00")</f>
        <v>5.9950084042173888</v>
      </c>
      <c r="J49" s="143">
        <f>IFERROR('APPENDIX 16'!J49/Sheet1!J49*100,"0.00")</f>
        <v>63.766229550766028</v>
      </c>
      <c r="K49" s="143" t="str">
        <f>IFERROR('APPENDIX 16'!K49/Sheet1!K49*100,"0.00")</f>
        <v>0.00</v>
      </c>
      <c r="L49" s="143">
        <f>IFERROR('APPENDIX 16'!L49/Sheet1!L49*100,"0.00")</f>
        <v>-9.2099926372760503</v>
      </c>
      <c r="M49" s="143">
        <f>IFERROR('APPENDIX 16'!M49/Sheet1!M49*100,"0.00")</f>
        <v>20.900993504623557</v>
      </c>
      <c r="N49" s="143">
        <f>IFERROR('APPENDIX 16'!N49/Sheet1!N49*100,"0.00")</f>
        <v>20.766478125360731</v>
      </c>
      <c r="O49" s="143">
        <f>IFERROR('APPENDIX 16'!O49/Sheet1!O49*100,"0.00")</f>
        <v>76.235925536431921</v>
      </c>
      <c r="P49" s="143">
        <f>IFERROR('APPENDIX 16'!P49/Sheet1!P49*100,"0.00")</f>
        <v>22.601498292328881</v>
      </c>
      <c r="Q49" s="143">
        <f>IFERROR('APPENDIX 16'!Q49/Sheet1!Q49*100,"0.00")</f>
        <v>53.838557782044617</v>
      </c>
    </row>
  </sheetData>
  <sheetProtection password="E931" sheet="1" objects="1" scenarios="1"/>
  <sortState ref="B7:Q42">
    <sortCondition ref="B7:B42"/>
  </sortState>
  <mergeCells count="3">
    <mergeCell ref="B4:Q4"/>
    <mergeCell ref="B6:Q6"/>
    <mergeCell ref="B45:Q45"/>
  </mergeCells>
  <pageMargins left="0.7" right="0.7" top="0.75" bottom="0.75" header="0.3" footer="0.3"/>
  <pageSetup paperSize="9" scale="3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B3:S56"/>
  <sheetViews>
    <sheetView showGridLines="0" tabSelected="1" topLeftCell="H34" zoomScale="80" zoomScaleNormal="80" workbookViewId="0">
      <selection activeCell="Q16" sqref="Q16"/>
    </sheetView>
  </sheetViews>
  <sheetFormatPr defaultRowHeight="15" x14ac:dyDescent="0.25"/>
  <cols>
    <col min="1" max="1" width="12.42578125" style="13" customWidth="1"/>
    <col min="2" max="2" width="51.28515625" style="29" customWidth="1"/>
    <col min="3" max="17" width="21.5703125" style="13" customWidth="1"/>
    <col min="18" max="19" width="6.140625" style="13" bestFit="1" customWidth="1"/>
    <col min="20" max="20" width="13.5703125" style="13" customWidth="1"/>
    <col min="21" max="16384" width="9.140625" style="13"/>
  </cols>
  <sheetData>
    <row r="3" spans="2:18" ht="5.25" customHeight="1" x14ac:dyDescent="0.25"/>
    <row r="4" spans="2:18" ht="21" customHeight="1" x14ac:dyDescent="0.25">
      <c r="B4" s="290" t="s">
        <v>255</v>
      </c>
      <c r="C4" s="290"/>
      <c r="D4" s="290"/>
      <c r="E4" s="290"/>
      <c r="F4" s="290"/>
      <c r="G4" s="290"/>
      <c r="H4" s="290"/>
      <c r="I4" s="290"/>
      <c r="J4" s="290"/>
      <c r="K4" s="290"/>
      <c r="L4" s="290"/>
      <c r="M4" s="290"/>
      <c r="N4" s="290"/>
      <c r="O4" s="290"/>
      <c r="P4" s="290"/>
      <c r="Q4" s="290"/>
      <c r="R4" s="15"/>
    </row>
    <row r="5" spans="2:18" ht="30" x14ac:dyDescent="0.25">
      <c r="B5" s="110" t="s">
        <v>0</v>
      </c>
      <c r="C5" s="113" t="s">
        <v>91</v>
      </c>
      <c r="D5" s="113" t="s">
        <v>92</v>
      </c>
      <c r="E5" s="113" t="s">
        <v>93</v>
      </c>
      <c r="F5" s="113" t="s">
        <v>94</v>
      </c>
      <c r="G5" s="113" t="s">
        <v>95</v>
      </c>
      <c r="H5" s="113" t="s">
        <v>96</v>
      </c>
      <c r="I5" s="113" t="s">
        <v>97</v>
      </c>
      <c r="J5" s="113" t="s">
        <v>98</v>
      </c>
      <c r="K5" s="113" t="s">
        <v>99</v>
      </c>
      <c r="L5" s="113" t="s">
        <v>100</v>
      </c>
      <c r="M5" s="113" t="s">
        <v>101</v>
      </c>
      <c r="N5" s="113" t="s">
        <v>102</v>
      </c>
      <c r="O5" s="113" t="s">
        <v>103</v>
      </c>
      <c r="P5" s="113" t="s">
        <v>104</v>
      </c>
      <c r="Q5" s="113" t="s">
        <v>105</v>
      </c>
      <c r="R5" s="135"/>
    </row>
    <row r="6" spans="2:18" ht="30" customHeight="1" x14ac:dyDescent="0.25">
      <c r="B6" s="291" t="s">
        <v>16</v>
      </c>
      <c r="C6" s="291"/>
      <c r="D6" s="291"/>
      <c r="E6" s="291"/>
      <c r="F6" s="291"/>
      <c r="G6" s="291"/>
      <c r="H6" s="291"/>
      <c r="I6" s="291"/>
      <c r="J6" s="291"/>
      <c r="K6" s="291"/>
      <c r="L6" s="291"/>
      <c r="M6" s="291"/>
      <c r="N6" s="291"/>
      <c r="O6" s="291"/>
      <c r="P6" s="291"/>
      <c r="Q6" s="291"/>
      <c r="R6" s="135"/>
    </row>
    <row r="7" spans="2:18" ht="30" customHeight="1" x14ac:dyDescent="0.25">
      <c r="B7" s="128" t="s">
        <v>17</v>
      </c>
      <c r="C7" s="131">
        <v>0</v>
      </c>
      <c r="D7" s="131">
        <v>0</v>
      </c>
      <c r="E7" s="131">
        <v>2947</v>
      </c>
      <c r="F7" s="131">
        <v>-1135</v>
      </c>
      <c r="G7" s="131">
        <v>-444</v>
      </c>
      <c r="H7" s="131">
        <v>29</v>
      </c>
      <c r="I7" s="131">
        <v>0</v>
      </c>
      <c r="J7" s="131">
        <v>0</v>
      </c>
      <c r="K7" s="131">
        <v>0</v>
      </c>
      <c r="L7" s="131">
        <v>5713</v>
      </c>
      <c r="M7" s="131">
        <v>386</v>
      </c>
      <c r="N7" s="131">
        <v>5328</v>
      </c>
      <c r="O7" s="131">
        <v>83961</v>
      </c>
      <c r="P7" s="131">
        <v>2274</v>
      </c>
      <c r="Q7" s="134">
        <v>99057</v>
      </c>
      <c r="R7" s="145"/>
    </row>
    <row r="8" spans="2:18" ht="30" customHeight="1" x14ac:dyDescent="0.25">
      <c r="B8" s="128" t="s">
        <v>18</v>
      </c>
      <c r="C8" s="131">
        <v>0</v>
      </c>
      <c r="D8" s="131">
        <v>56199</v>
      </c>
      <c r="E8" s="131">
        <v>-1521</v>
      </c>
      <c r="F8" s="131">
        <v>-41551</v>
      </c>
      <c r="G8" s="131">
        <v>891</v>
      </c>
      <c r="H8" s="131">
        <v>-1039</v>
      </c>
      <c r="I8" s="131">
        <v>-75812</v>
      </c>
      <c r="J8" s="131">
        <v>384955</v>
      </c>
      <c r="K8" s="131">
        <v>-302078</v>
      </c>
      <c r="L8" s="131">
        <v>190940</v>
      </c>
      <c r="M8" s="131">
        <v>-14011</v>
      </c>
      <c r="N8" s="131">
        <v>69762</v>
      </c>
      <c r="O8" s="131">
        <v>0</v>
      </c>
      <c r="P8" s="131">
        <v>3013</v>
      </c>
      <c r="Q8" s="134">
        <v>269747</v>
      </c>
      <c r="R8" s="145"/>
    </row>
    <row r="9" spans="2:18" ht="30" customHeight="1" x14ac:dyDescent="0.25">
      <c r="B9" s="128" t="s">
        <v>19</v>
      </c>
      <c r="C9" s="131">
        <v>-23958</v>
      </c>
      <c r="D9" s="131">
        <v>19890</v>
      </c>
      <c r="E9" s="131">
        <v>28390</v>
      </c>
      <c r="F9" s="131">
        <v>-38863</v>
      </c>
      <c r="G9" s="131">
        <v>111987</v>
      </c>
      <c r="H9" s="131">
        <v>-2063</v>
      </c>
      <c r="I9" s="131">
        <v>-85864</v>
      </c>
      <c r="J9" s="131">
        <v>24228</v>
      </c>
      <c r="K9" s="131">
        <v>0</v>
      </c>
      <c r="L9" s="131">
        <v>-7507</v>
      </c>
      <c r="M9" s="131">
        <v>2005</v>
      </c>
      <c r="N9" s="131">
        <v>4440</v>
      </c>
      <c r="O9" s="131">
        <v>0</v>
      </c>
      <c r="P9" s="131">
        <v>144009</v>
      </c>
      <c r="Q9" s="134">
        <v>176694</v>
      </c>
      <c r="R9" s="145"/>
    </row>
    <row r="10" spans="2:18" ht="30" customHeight="1" x14ac:dyDescent="0.25">
      <c r="B10" s="128" t="s">
        <v>202</v>
      </c>
      <c r="C10" s="131">
        <v>-16495</v>
      </c>
      <c r="D10" s="131">
        <v>-26690</v>
      </c>
      <c r="E10" s="131">
        <v>-25033</v>
      </c>
      <c r="F10" s="131">
        <v>-63608</v>
      </c>
      <c r="G10" s="131">
        <v>-10020</v>
      </c>
      <c r="H10" s="131">
        <v>-595</v>
      </c>
      <c r="I10" s="131">
        <v>-15070</v>
      </c>
      <c r="J10" s="131">
        <v>-4742</v>
      </c>
      <c r="K10" s="131">
        <v>0</v>
      </c>
      <c r="L10" s="131">
        <v>-734</v>
      </c>
      <c r="M10" s="131">
        <v>-3544</v>
      </c>
      <c r="N10" s="131">
        <v>-11382</v>
      </c>
      <c r="O10" s="131">
        <v>0</v>
      </c>
      <c r="P10" s="131">
        <v>-5869</v>
      </c>
      <c r="Q10" s="134">
        <v>-183781</v>
      </c>
      <c r="R10" s="145"/>
    </row>
    <row r="11" spans="2:18" ht="30" customHeight="1" x14ac:dyDescent="0.25">
      <c r="B11" s="128" t="s">
        <v>20</v>
      </c>
      <c r="C11" s="131">
        <v>-904</v>
      </c>
      <c r="D11" s="131">
        <v>-69189</v>
      </c>
      <c r="E11" s="131">
        <v>6680</v>
      </c>
      <c r="F11" s="131">
        <v>-100540</v>
      </c>
      <c r="G11" s="131">
        <v>4938</v>
      </c>
      <c r="H11" s="131">
        <v>80857</v>
      </c>
      <c r="I11" s="131">
        <v>-368376</v>
      </c>
      <c r="J11" s="131">
        <v>204893</v>
      </c>
      <c r="K11" s="131">
        <v>0</v>
      </c>
      <c r="L11" s="131">
        <v>-922</v>
      </c>
      <c r="M11" s="131">
        <v>22855</v>
      </c>
      <c r="N11" s="131">
        <v>-42660</v>
      </c>
      <c r="O11" s="131">
        <v>44814</v>
      </c>
      <c r="P11" s="131">
        <v>109607</v>
      </c>
      <c r="Q11" s="134">
        <v>-107947</v>
      </c>
      <c r="R11" s="145"/>
    </row>
    <row r="12" spans="2:18" ht="30" customHeight="1" x14ac:dyDescent="0.25">
      <c r="B12" s="128" t="s">
        <v>194</v>
      </c>
      <c r="C12" s="131">
        <v>0</v>
      </c>
      <c r="D12" s="131">
        <v>14305</v>
      </c>
      <c r="E12" s="131">
        <v>-9876</v>
      </c>
      <c r="F12" s="131">
        <v>112980</v>
      </c>
      <c r="G12" s="131">
        <v>22768</v>
      </c>
      <c r="H12" s="131">
        <v>89625</v>
      </c>
      <c r="I12" s="131">
        <v>-239399</v>
      </c>
      <c r="J12" s="131">
        <v>-75073</v>
      </c>
      <c r="K12" s="131">
        <v>0</v>
      </c>
      <c r="L12" s="131">
        <v>233068</v>
      </c>
      <c r="M12" s="131">
        <v>-30662</v>
      </c>
      <c r="N12" s="131">
        <v>79510</v>
      </c>
      <c r="O12" s="131">
        <v>48238</v>
      </c>
      <c r="P12" s="131">
        <v>-163881</v>
      </c>
      <c r="Q12" s="134">
        <v>81603</v>
      </c>
      <c r="R12" s="145"/>
    </row>
    <row r="13" spans="2:18" ht="30" customHeight="1" x14ac:dyDescent="0.25">
      <c r="B13" s="128" t="s">
        <v>21</v>
      </c>
      <c r="C13" s="131">
        <v>0</v>
      </c>
      <c r="D13" s="131">
        <v>-30172</v>
      </c>
      <c r="E13" s="131">
        <v>3268</v>
      </c>
      <c r="F13" s="131">
        <v>-5626</v>
      </c>
      <c r="G13" s="131">
        <v>-14317</v>
      </c>
      <c r="H13" s="131">
        <v>-20478</v>
      </c>
      <c r="I13" s="131">
        <v>-312013</v>
      </c>
      <c r="J13" s="131">
        <v>-62217</v>
      </c>
      <c r="K13" s="131">
        <v>-9799</v>
      </c>
      <c r="L13" s="131">
        <v>235</v>
      </c>
      <c r="M13" s="131">
        <v>-4422</v>
      </c>
      <c r="N13" s="131">
        <v>21451</v>
      </c>
      <c r="O13" s="131">
        <v>-22717</v>
      </c>
      <c r="P13" s="131">
        <v>87150</v>
      </c>
      <c r="Q13" s="134">
        <v>-369657</v>
      </c>
      <c r="R13" s="145"/>
    </row>
    <row r="14" spans="2:18" ht="30" customHeight="1" x14ac:dyDescent="0.25">
      <c r="B14" s="128" t="s">
        <v>22</v>
      </c>
      <c r="C14" s="131">
        <v>0</v>
      </c>
      <c r="D14" s="131">
        <v>-103179</v>
      </c>
      <c r="E14" s="131">
        <v>19130</v>
      </c>
      <c r="F14" s="131">
        <v>-44127</v>
      </c>
      <c r="G14" s="131">
        <v>-99994</v>
      </c>
      <c r="H14" s="131">
        <v>-36505</v>
      </c>
      <c r="I14" s="131">
        <v>-494575</v>
      </c>
      <c r="J14" s="131">
        <v>107001</v>
      </c>
      <c r="K14" s="131">
        <v>0</v>
      </c>
      <c r="L14" s="131">
        <v>-52710</v>
      </c>
      <c r="M14" s="131">
        <v>-21682</v>
      </c>
      <c r="N14" s="131">
        <v>-33957</v>
      </c>
      <c r="O14" s="131">
        <v>73005</v>
      </c>
      <c r="P14" s="131">
        <v>69298</v>
      </c>
      <c r="Q14" s="134">
        <v>-618294</v>
      </c>
      <c r="R14" s="145"/>
    </row>
    <row r="15" spans="2:18" ht="30" customHeight="1" x14ac:dyDescent="0.25">
      <c r="B15" s="128" t="s">
        <v>23</v>
      </c>
      <c r="C15" s="131">
        <v>-5798</v>
      </c>
      <c r="D15" s="131">
        <v>733</v>
      </c>
      <c r="E15" s="131">
        <v>4870</v>
      </c>
      <c r="F15" s="131">
        <v>1438</v>
      </c>
      <c r="G15" s="131">
        <v>1347</v>
      </c>
      <c r="H15" s="131">
        <v>2150</v>
      </c>
      <c r="I15" s="131">
        <v>-20364</v>
      </c>
      <c r="J15" s="131">
        <v>-16789</v>
      </c>
      <c r="K15" s="131">
        <v>0</v>
      </c>
      <c r="L15" s="131">
        <v>6916</v>
      </c>
      <c r="M15" s="131">
        <v>2450</v>
      </c>
      <c r="N15" s="131">
        <v>6142</v>
      </c>
      <c r="O15" s="131">
        <v>0</v>
      </c>
      <c r="P15" s="131">
        <v>17276</v>
      </c>
      <c r="Q15" s="134">
        <v>372</v>
      </c>
      <c r="R15" s="145"/>
    </row>
    <row r="16" spans="2:18" ht="30" customHeight="1" x14ac:dyDescent="0.25">
      <c r="B16" s="128" t="s">
        <v>24</v>
      </c>
      <c r="C16" s="131">
        <v>0</v>
      </c>
      <c r="D16" s="131">
        <v>0</v>
      </c>
      <c r="E16" s="131">
        <v>0</v>
      </c>
      <c r="F16" s="131">
        <v>0</v>
      </c>
      <c r="G16" s="131">
        <v>0</v>
      </c>
      <c r="H16" s="131">
        <v>0</v>
      </c>
      <c r="I16" s="131">
        <v>25058</v>
      </c>
      <c r="J16" s="131">
        <v>4744</v>
      </c>
      <c r="K16" s="131">
        <v>-46807</v>
      </c>
      <c r="L16" s="131">
        <v>0</v>
      </c>
      <c r="M16" s="131">
        <v>0</v>
      </c>
      <c r="N16" s="131">
        <v>0</v>
      </c>
      <c r="O16" s="131">
        <v>0</v>
      </c>
      <c r="P16" s="131">
        <v>0</v>
      </c>
      <c r="Q16" s="134">
        <v>-17006</v>
      </c>
      <c r="R16" s="145"/>
    </row>
    <row r="17" spans="2:18" ht="30" customHeight="1" x14ac:dyDescent="0.25">
      <c r="B17" s="128" t="s">
        <v>25</v>
      </c>
      <c r="C17" s="131">
        <v>-164</v>
      </c>
      <c r="D17" s="131">
        <v>3682</v>
      </c>
      <c r="E17" s="131">
        <v>-147</v>
      </c>
      <c r="F17" s="131">
        <v>-23986</v>
      </c>
      <c r="G17" s="131">
        <v>-5519</v>
      </c>
      <c r="H17" s="131">
        <v>2654</v>
      </c>
      <c r="I17" s="131">
        <v>33826</v>
      </c>
      <c r="J17" s="131">
        <v>-15806</v>
      </c>
      <c r="K17" s="131">
        <v>-4783</v>
      </c>
      <c r="L17" s="131">
        <v>414</v>
      </c>
      <c r="M17" s="131">
        <v>6696</v>
      </c>
      <c r="N17" s="131">
        <v>18004</v>
      </c>
      <c r="O17" s="131">
        <v>0</v>
      </c>
      <c r="P17" s="131">
        <v>169</v>
      </c>
      <c r="Q17" s="134">
        <v>15042</v>
      </c>
      <c r="R17" s="145"/>
    </row>
    <row r="18" spans="2:18" ht="30" customHeight="1" x14ac:dyDescent="0.25">
      <c r="B18" s="128" t="s">
        <v>26</v>
      </c>
      <c r="C18" s="131">
        <v>898</v>
      </c>
      <c r="D18" s="131">
        <v>10879</v>
      </c>
      <c r="E18" s="131">
        <v>-9259</v>
      </c>
      <c r="F18" s="131">
        <v>14315</v>
      </c>
      <c r="G18" s="131">
        <v>-16598</v>
      </c>
      <c r="H18" s="131">
        <v>17348</v>
      </c>
      <c r="I18" s="131">
        <v>-224025</v>
      </c>
      <c r="J18" s="131">
        <v>-120408</v>
      </c>
      <c r="K18" s="131">
        <v>0</v>
      </c>
      <c r="L18" s="131">
        <v>24393</v>
      </c>
      <c r="M18" s="131">
        <v>-9900</v>
      </c>
      <c r="N18" s="131">
        <v>-97228</v>
      </c>
      <c r="O18" s="131">
        <v>-45349</v>
      </c>
      <c r="P18" s="131">
        <v>26018</v>
      </c>
      <c r="Q18" s="134">
        <v>-428916</v>
      </c>
      <c r="R18" s="145"/>
    </row>
    <row r="19" spans="2:18" ht="30" customHeight="1" x14ac:dyDescent="0.25">
      <c r="B19" s="128" t="s">
        <v>27</v>
      </c>
      <c r="C19" s="131">
        <v>-769</v>
      </c>
      <c r="D19" s="131">
        <v>4070</v>
      </c>
      <c r="E19" s="131">
        <v>17655</v>
      </c>
      <c r="F19" s="131">
        <v>10827</v>
      </c>
      <c r="G19" s="131">
        <v>35442</v>
      </c>
      <c r="H19" s="131">
        <v>61338</v>
      </c>
      <c r="I19" s="131">
        <v>-127365</v>
      </c>
      <c r="J19" s="131">
        <v>-93525</v>
      </c>
      <c r="K19" s="131">
        <v>122815</v>
      </c>
      <c r="L19" s="131">
        <v>31183</v>
      </c>
      <c r="M19" s="131">
        <v>120426</v>
      </c>
      <c r="N19" s="131">
        <v>108634</v>
      </c>
      <c r="O19" s="131">
        <v>-8025</v>
      </c>
      <c r="P19" s="131">
        <v>2382</v>
      </c>
      <c r="Q19" s="134">
        <v>285089</v>
      </c>
      <c r="R19" s="145"/>
    </row>
    <row r="20" spans="2:18" ht="30" customHeight="1" x14ac:dyDescent="0.25">
      <c r="B20" s="128" t="s">
        <v>28</v>
      </c>
      <c r="C20" s="131">
        <v>0</v>
      </c>
      <c r="D20" s="131">
        <v>862</v>
      </c>
      <c r="E20" s="131">
        <v>10314</v>
      </c>
      <c r="F20" s="131">
        <v>35351</v>
      </c>
      <c r="G20" s="131">
        <v>4001</v>
      </c>
      <c r="H20" s="131">
        <v>11895</v>
      </c>
      <c r="I20" s="131">
        <v>-63250</v>
      </c>
      <c r="J20" s="131">
        <v>-78457</v>
      </c>
      <c r="K20" s="131">
        <v>0</v>
      </c>
      <c r="L20" s="131">
        <v>1045</v>
      </c>
      <c r="M20" s="131">
        <v>6448</v>
      </c>
      <c r="N20" s="131">
        <v>27150</v>
      </c>
      <c r="O20" s="131">
        <v>0</v>
      </c>
      <c r="P20" s="131">
        <v>8075</v>
      </c>
      <c r="Q20" s="134">
        <v>-36566</v>
      </c>
      <c r="R20" s="145"/>
    </row>
    <row r="21" spans="2:18" ht="30" customHeight="1" x14ac:dyDescent="0.25">
      <c r="B21" s="128" t="s">
        <v>29</v>
      </c>
      <c r="C21" s="131">
        <v>3757</v>
      </c>
      <c r="D21" s="131">
        <v>10929</v>
      </c>
      <c r="E21" s="131">
        <v>-32569</v>
      </c>
      <c r="F21" s="131">
        <v>3143</v>
      </c>
      <c r="G21" s="131">
        <v>61072</v>
      </c>
      <c r="H21" s="131">
        <v>11266</v>
      </c>
      <c r="I21" s="131">
        <v>-75932</v>
      </c>
      <c r="J21" s="131">
        <v>104525</v>
      </c>
      <c r="K21" s="131">
        <v>18230</v>
      </c>
      <c r="L21" s="131">
        <v>-171</v>
      </c>
      <c r="M21" s="131">
        <v>50019</v>
      </c>
      <c r="N21" s="131">
        <v>92957</v>
      </c>
      <c r="O21" s="131">
        <v>126919</v>
      </c>
      <c r="P21" s="131">
        <v>30009</v>
      </c>
      <c r="Q21" s="134">
        <v>404156</v>
      </c>
      <c r="R21" s="145"/>
    </row>
    <row r="22" spans="2:18" ht="30" customHeight="1" x14ac:dyDescent="0.25">
      <c r="B22" s="128" t="s">
        <v>30</v>
      </c>
      <c r="C22" s="131">
        <v>15819</v>
      </c>
      <c r="D22" s="131">
        <v>24132</v>
      </c>
      <c r="E22" s="131">
        <v>21153</v>
      </c>
      <c r="F22" s="131">
        <v>133754</v>
      </c>
      <c r="G22" s="131">
        <v>3681</v>
      </c>
      <c r="H22" s="131">
        <v>-11867</v>
      </c>
      <c r="I22" s="131">
        <v>-103073</v>
      </c>
      <c r="J22" s="131">
        <v>34807</v>
      </c>
      <c r="K22" s="131">
        <v>0</v>
      </c>
      <c r="L22" s="131">
        <v>-11231</v>
      </c>
      <c r="M22" s="131">
        <v>29033</v>
      </c>
      <c r="N22" s="131">
        <v>7731</v>
      </c>
      <c r="O22" s="131">
        <v>14804</v>
      </c>
      <c r="P22" s="131">
        <v>7760</v>
      </c>
      <c r="Q22" s="134">
        <v>166503</v>
      </c>
      <c r="R22" s="145"/>
    </row>
    <row r="23" spans="2:18" ht="30" customHeight="1" x14ac:dyDescent="0.25">
      <c r="B23" s="128" t="s">
        <v>31</v>
      </c>
      <c r="C23" s="131">
        <v>0</v>
      </c>
      <c r="D23" s="131">
        <v>568</v>
      </c>
      <c r="E23" s="131">
        <v>-3712</v>
      </c>
      <c r="F23" s="131">
        <v>1540</v>
      </c>
      <c r="G23" s="131">
        <v>-2719</v>
      </c>
      <c r="H23" s="131">
        <v>10579</v>
      </c>
      <c r="I23" s="131">
        <v>-24846</v>
      </c>
      <c r="J23" s="131">
        <v>4732</v>
      </c>
      <c r="K23" s="131">
        <v>0</v>
      </c>
      <c r="L23" s="131">
        <v>-13179</v>
      </c>
      <c r="M23" s="131">
        <v>-18646</v>
      </c>
      <c r="N23" s="131">
        <v>45897</v>
      </c>
      <c r="O23" s="131">
        <v>0</v>
      </c>
      <c r="P23" s="131">
        <v>12149</v>
      </c>
      <c r="Q23" s="134">
        <v>12364</v>
      </c>
      <c r="R23" s="145"/>
    </row>
    <row r="24" spans="2:18" ht="30" customHeight="1" x14ac:dyDescent="0.25">
      <c r="B24" s="128" t="s">
        <v>32</v>
      </c>
      <c r="C24" s="131">
        <v>0</v>
      </c>
      <c r="D24" s="131">
        <v>-149</v>
      </c>
      <c r="E24" s="131">
        <v>1361</v>
      </c>
      <c r="F24" s="131">
        <v>-5239</v>
      </c>
      <c r="G24" s="131">
        <v>14</v>
      </c>
      <c r="H24" s="131">
        <v>409</v>
      </c>
      <c r="I24" s="131">
        <v>-53684</v>
      </c>
      <c r="J24" s="131">
        <v>-108941</v>
      </c>
      <c r="K24" s="131">
        <v>104051</v>
      </c>
      <c r="L24" s="131">
        <v>-743</v>
      </c>
      <c r="M24" s="131">
        <v>62</v>
      </c>
      <c r="N24" s="131">
        <v>-844</v>
      </c>
      <c r="O24" s="131">
        <v>0</v>
      </c>
      <c r="P24" s="131">
        <v>-8</v>
      </c>
      <c r="Q24" s="134">
        <v>-63709</v>
      </c>
      <c r="R24" s="145"/>
    </row>
    <row r="25" spans="2:18" ht="30" customHeight="1" x14ac:dyDescent="0.25">
      <c r="B25" s="128" t="s">
        <v>33</v>
      </c>
      <c r="C25" s="131">
        <v>-9576</v>
      </c>
      <c r="D25" s="131">
        <v>-38610</v>
      </c>
      <c r="E25" s="131">
        <v>20485</v>
      </c>
      <c r="F25" s="131">
        <v>-3787</v>
      </c>
      <c r="G25" s="131">
        <v>82149</v>
      </c>
      <c r="H25" s="131">
        <v>44085</v>
      </c>
      <c r="I25" s="131">
        <v>-102265</v>
      </c>
      <c r="J25" s="131">
        <v>198867</v>
      </c>
      <c r="K25" s="131">
        <v>0</v>
      </c>
      <c r="L25" s="131">
        <v>-79451</v>
      </c>
      <c r="M25" s="131">
        <v>10765</v>
      </c>
      <c r="N25" s="131">
        <v>32093</v>
      </c>
      <c r="O25" s="131">
        <v>257692</v>
      </c>
      <c r="P25" s="131">
        <v>24042</v>
      </c>
      <c r="Q25" s="134">
        <v>436488</v>
      </c>
      <c r="R25" s="145"/>
    </row>
    <row r="26" spans="2:18" ht="30" customHeight="1" x14ac:dyDescent="0.25">
      <c r="B26" s="128" t="s">
        <v>34</v>
      </c>
      <c r="C26" s="131">
        <v>0</v>
      </c>
      <c r="D26" s="131">
        <v>-25634</v>
      </c>
      <c r="E26" s="131">
        <v>-6694</v>
      </c>
      <c r="F26" s="131">
        <v>-124524</v>
      </c>
      <c r="G26" s="131">
        <v>-799</v>
      </c>
      <c r="H26" s="131">
        <v>87548</v>
      </c>
      <c r="I26" s="131">
        <v>4646</v>
      </c>
      <c r="J26" s="131">
        <v>-39150</v>
      </c>
      <c r="K26" s="131">
        <v>1160</v>
      </c>
      <c r="L26" s="131">
        <v>-1418</v>
      </c>
      <c r="M26" s="131">
        <v>4183</v>
      </c>
      <c r="N26" s="131">
        <v>-87142</v>
      </c>
      <c r="O26" s="131">
        <v>-30723</v>
      </c>
      <c r="P26" s="131">
        <v>11655</v>
      </c>
      <c r="Q26" s="134">
        <v>-206893</v>
      </c>
      <c r="R26" s="145"/>
    </row>
    <row r="27" spans="2:18" ht="30" customHeight="1" x14ac:dyDescent="0.25">
      <c r="B27" s="128" t="s">
        <v>35</v>
      </c>
      <c r="C27" s="131">
        <v>0</v>
      </c>
      <c r="D27" s="131">
        <v>4447</v>
      </c>
      <c r="E27" s="131">
        <v>-13070</v>
      </c>
      <c r="F27" s="131">
        <v>-29488</v>
      </c>
      <c r="G27" s="131">
        <v>-1563</v>
      </c>
      <c r="H27" s="131">
        <v>6417</v>
      </c>
      <c r="I27" s="131">
        <v>-656942</v>
      </c>
      <c r="J27" s="131">
        <v>795181</v>
      </c>
      <c r="K27" s="131">
        <v>-6214</v>
      </c>
      <c r="L27" s="131">
        <v>-2141</v>
      </c>
      <c r="M27" s="131">
        <v>-7919</v>
      </c>
      <c r="N27" s="131">
        <v>32686</v>
      </c>
      <c r="O27" s="131">
        <v>0</v>
      </c>
      <c r="P27" s="131">
        <v>21596</v>
      </c>
      <c r="Q27" s="134">
        <v>142990</v>
      </c>
      <c r="R27" s="145"/>
    </row>
    <row r="28" spans="2:18" ht="30" customHeight="1" x14ac:dyDescent="0.25">
      <c r="B28" s="128" t="s">
        <v>36</v>
      </c>
      <c r="C28" s="131">
        <v>0</v>
      </c>
      <c r="D28" s="131">
        <v>18081</v>
      </c>
      <c r="E28" s="131">
        <v>12363</v>
      </c>
      <c r="F28" s="131">
        <v>-33912</v>
      </c>
      <c r="G28" s="131">
        <v>10891</v>
      </c>
      <c r="H28" s="131">
        <v>3762</v>
      </c>
      <c r="I28" s="131">
        <v>22744</v>
      </c>
      <c r="J28" s="131">
        <v>37602</v>
      </c>
      <c r="K28" s="131">
        <v>0</v>
      </c>
      <c r="L28" s="131">
        <v>-30508</v>
      </c>
      <c r="M28" s="131">
        <v>8392</v>
      </c>
      <c r="N28" s="131">
        <v>7540</v>
      </c>
      <c r="O28" s="131">
        <v>-119859</v>
      </c>
      <c r="P28" s="131">
        <v>68024</v>
      </c>
      <c r="Q28" s="134">
        <v>5119</v>
      </c>
      <c r="R28" s="145"/>
    </row>
    <row r="29" spans="2:18" ht="30" customHeight="1" x14ac:dyDescent="0.25">
      <c r="B29" s="128" t="s">
        <v>37</v>
      </c>
      <c r="C29" s="131">
        <v>1813</v>
      </c>
      <c r="D29" s="131">
        <v>18059</v>
      </c>
      <c r="E29" s="131">
        <v>1228</v>
      </c>
      <c r="F29" s="131">
        <v>31126</v>
      </c>
      <c r="G29" s="131">
        <v>4143</v>
      </c>
      <c r="H29" s="131">
        <v>33714</v>
      </c>
      <c r="I29" s="131">
        <v>24744</v>
      </c>
      <c r="J29" s="131">
        <v>54392</v>
      </c>
      <c r="K29" s="131">
        <v>0</v>
      </c>
      <c r="L29" s="131">
        <v>3885</v>
      </c>
      <c r="M29" s="131">
        <v>9007</v>
      </c>
      <c r="N29" s="131">
        <v>18312</v>
      </c>
      <c r="O29" s="131">
        <v>0</v>
      </c>
      <c r="P29" s="131">
        <v>36473</v>
      </c>
      <c r="Q29" s="134">
        <v>236896</v>
      </c>
      <c r="R29" s="145"/>
    </row>
    <row r="30" spans="2:18" ht="30" customHeight="1" x14ac:dyDescent="0.25">
      <c r="B30" s="128" t="s">
        <v>38</v>
      </c>
      <c r="C30" s="131">
        <v>0</v>
      </c>
      <c r="D30" s="131">
        <v>3976</v>
      </c>
      <c r="E30" s="131">
        <v>-22796</v>
      </c>
      <c r="F30" s="131">
        <v>29196</v>
      </c>
      <c r="G30" s="131">
        <v>1864</v>
      </c>
      <c r="H30" s="131">
        <v>23068</v>
      </c>
      <c r="I30" s="131">
        <v>18369</v>
      </c>
      <c r="J30" s="131">
        <v>113362</v>
      </c>
      <c r="K30" s="131">
        <v>-2178</v>
      </c>
      <c r="L30" s="131">
        <v>-652</v>
      </c>
      <c r="M30" s="131">
        <v>22809</v>
      </c>
      <c r="N30" s="131">
        <v>-156236</v>
      </c>
      <c r="O30" s="131">
        <v>0</v>
      </c>
      <c r="P30" s="131">
        <v>-12582</v>
      </c>
      <c r="Q30" s="134">
        <v>18200</v>
      </c>
      <c r="R30" s="145"/>
    </row>
    <row r="31" spans="2:18" ht="30" customHeight="1" x14ac:dyDescent="0.25">
      <c r="B31" s="128" t="s">
        <v>196</v>
      </c>
      <c r="C31" s="131">
        <v>0</v>
      </c>
      <c r="D31" s="131">
        <v>2529</v>
      </c>
      <c r="E31" s="131">
        <v>-506</v>
      </c>
      <c r="F31" s="131">
        <v>-26046</v>
      </c>
      <c r="G31" s="131">
        <v>-1094</v>
      </c>
      <c r="H31" s="131">
        <v>179</v>
      </c>
      <c r="I31" s="131">
        <v>-50871</v>
      </c>
      <c r="J31" s="131">
        <v>54529</v>
      </c>
      <c r="K31" s="131">
        <v>0</v>
      </c>
      <c r="L31" s="131">
        <v>8804</v>
      </c>
      <c r="M31" s="131">
        <v>-5721</v>
      </c>
      <c r="N31" s="131">
        <v>6621</v>
      </c>
      <c r="O31" s="131">
        <v>-17275</v>
      </c>
      <c r="P31" s="131">
        <v>348</v>
      </c>
      <c r="Q31" s="134">
        <v>-28504</v>
      </c>
      <c r="R31" s="145"/>
    </row>
    <row r="32" spans="2:18" ht="30" customHeight="1" x14ac:dyDescent="0.25">
      <c r="B32" s="128" t="s">
        <v>197</v>
      </c>
      <c r="C32" s="131">
        <v>-132244</v>
      </c>
      <c r="D32" s="131">
        <v>6464</v>
      </c>
      <c r="E32" s="131">
        <v>-33</v>
      </c>
      <c r="F32" s="131">
        <v>-47684</v>
      </c>
      <c r="G32" s="131">
        <v>-49031</v>
      </c>
      <c r="H32" s="131">
        <v>-394</v>
      </c>
      <c r="I32" s="131">
        <v>-108455</v>
      </c>
      <c r="J32" s="131">
        <v>10234</v>
      </c>
      <c r="K32" s="131">
        <v>-13603</v>
      </c>
      <c r="L32" s="131">
        <v>-497</v>
      </c>
      <c r="M32" s="131">
        <v>-1735</v>
      </c>
      <c r="N32" s="131">
        <v>13954</v>
      </c>
      <c r="O32" s="131">
        <v>0</v>
      </c>
      <c r="P32" s="131">
        <v>-29870</v>
      </c>
      <c r="Q32" s="134">
        <v>-352894</v>
      </c>
      <c r="R32" s="145"/>
    </row>
    <row r="33" spans="2:18" ht="30" customHeight="1" x14ac:dyDescent="0.25">
      <c r="B33" s="128" t="s">
        <v>217</v>
      </c>
      <c r="C33" s="131">
        <v>0</v>
      </c>
      <c r="D33" s="131">
        <v>0</v>
      </c>
      <c r="E33" s="131">
        <v>0</v>
      </c>
      <c r="F33" s="131">
        <v>0</v>
      </c>
      <c r="G33" s="131">
        <v>0</v>
      </c>
      <c r="H33" s="131">
        <v>0</v>
      </c>
      <c r="I33" s="131">
        <v>0</v>
      </c>
      <c r="J33" s="131">
        <v>0</v>
      </c>
      <c r="K33" s="131">
        <v>0</v>
      </c>
      <c r="L33" s="131">
        <v>0</v>
      </c>
      <c r="M33" s="131">
        <v>0</v>
      </c>
      <c r="N33" s="131">
        <v>0</v>
      </c>
      <c r="O33" s="131">
        <v>0</v>
      </c>
      <c r="P33" s="131">
        <v>0</v>
      </c>
      <c r="Q33" s="134">
        <v>0</v>
      </c>
      <c r="R33" s="145"/>
    </row>
    <row r="34" spans="2:18" ht="30" customHeight="1" x14ac:dyDescent="0.25">
      <c r="B34" s="128" t="s">
        <v>198</v>
      </c>
      <c r="C34" s="131">
        <v>0</v>
      </c>
      <c r="D34" s="131">
        <v>0</v>
      </c>
      <c r="E34" s="131">
        <v>-1581</v>
      </c>
      <c r="F34" s="131">
        <v>2835</v>
      </c>
      <c r="G34" s="131">
        <v>-1730</v>
      </c>
      <c r="H34" s="131">
        <v>0</v>
      </c>
      <c r="I34" s="131">
        <v>-18957</v>
      </c>
      <c r="J34" s="131">
        <v>-10177</v>
      </c>
      <c r="K34" s="131">
        <v>0</v>
      </c>
      <c r="L34" s="131">
        <v>14806</v>
      </c>
      <c r="M34" s="131">
        <v>-1332</v>
      </c>
      <c r="N34" s="131">
        <v>-47462</v>
      </c>
      <c r="O34" s="131">
        <v>-213209</v>
      </c>
      <c r="P34" s="131">
        <v>12163</v>
      </c>
      <c r="Q34" s="134">
        <v>-264644</v>
      </c>
      <c r="R34" s="145"/>
    </row>
    <row r="35" spans="2:18" ht="30" customHeight="1" x14ac:dyDescent="0.25">
      <c r="B35" s="128" t="s">
        <v>199</v>
      </c>
      <c r="C35" s="131">
        <v>0</v>
      </c>
      <c r="D35" s="131">
        <v>14662</v>
      </c>
      <c r="E35" s="131">
        <v>-2917</v>
      </c>
      <c r="F35" s="131">
        <v>14935</v>
      </c>
      <c r="G35" s="131">
        <v>-3836</v>
      </c>
      <c r="H35" s="131">
        <v>-3029</v>
      </c>
      <c r="I35" s="131">
        <v>-70208</v>
      </c>
      <c r="J35" s="131">
        <v>-3294</v>
      </c>
      <c r="K35" s="131">
        <v>0</v>
      </c>
      <c r="L35" s="131">
        <v>-214550</v>
      </c>
      <c r="M35" s="131">
        <v>463</v>
      </c>
      <c r="N35" s="131">
        <v>-5356</v>
      </c>
      <c r="O35" s="131">
        <v>224583</v>
      </c>
      <c r="P35" s="131">
        <v>5958</v>
      </c>
      <c r="Q35" s="134">
        <v>-42590</v>
      </c>
      <c r="R35" s="145"/>
    </row>
    <row r="36" spans="2:18" ht="30" customHeight="1" x14ac:dyDescent="0.25">
      <c r="B36" s="128" t="s">
        <v>218</v>
      </c>
      <c r="C36" s="131">
        <v>0</v>
      </c>
      <c r="D36" s="131">
        <v>-3621</v>
      </c>
      <c r="E36" s="131">
        <v>-6793</v>
      </c>
      <c r="F36" s="131">
        <v>6324</v>
      </c>
      <c r="G36" s="131">
        <v>-8625</v>
      </c>
      <c r="H36" s="131">
        <v>1114</v>
      </c>
      <c r="I36" s="131">
        <v>-208053</v>
      </c>
      <c r="J36" s="131">
        <v>154549</v>
      </c>
      <c r="K36" s="131">
        <v>58386</v>
      </c>
      <c r="L36" s="131">
        <v>-7788</v>
      </c>
      <c r="M36" s="131">
        <v>5187</v>
      </c>
      <c r="N36" s="131">
        <v>13207</v>
      </c>
      <c r="O36" s="131">
        <v>-34362</v>
      </c>
      <c r="P36" s="131">
        <v>-8505</v>
      </c>
      <c r="Q36" s="134">
        <v>-38981</v>
      </c>
      <c r="R36" s="145"/>
    </row>
    <row r="37" spans="2:18" ht="30" customHeight="1" x14ac:dyDescent="0.25">
      <c r="B37" s="128" t="s">
        <v>40</v>
      </c>
      <c r="C37" s="131">
        <v>0</v>
      </c>
      <c r="D37" s="131">
        <v>-2622</v>
      </c>
      <c r="E37" s="131">
        <v>4829</v>
      </c>
      <c r="F37" s="131">
        <v>10204</v>
      </c>
      <c r="G37" s="131">
        <v>19350</v>
      </c>
      <c r="H37" s="131">
        <v>4354</v>
      </c>
      <c r="I37" s="131">
        <v>94595</v>
      </c>
      <c r="J37" s="131">
        <v>-113021</v>
      </c>
      <c r="K37" s="131">
        <v>254871</v>
      </c>
      <c r="L37" s="131">
        <v>9590</v>
      </c>
      <c r="M37" s="131">
        <v>4231</v>
      </c>
      <c r="N37" s="131">
        <v>21087</v>
      </c>
      <c r="O37" s="131">
        <v>-138453</v>
      </c>
      <c r="P37" s="131">
        <v>9114</v>
      </c>
      <c r="Q37" s="134">
        <v>178129</v>
      </c>
      <c r="R37" s="145"/>
    </row>
    <row r="38" spans="2:18" ht="30" customHeight="1" x14ac:dyDescent="0.25">
      <c r="B38" s="128" t="s">
        <v>41</v>
      </c>
      <c r="C38" s="131">
        <v>0</v>
      </c>
      <c r="D38" s="131">
        <v>547</v>
      </c>
      <c r="E38" s="131">
        <v>-17011</v>
      </c>
      <c r="F38" s="131">
        <v>-5050</v>
      </c>
      <c r="G38" s="131">
        <v>4665</v>
      </c>
      <c r="H38" s="131">
        <v>8124</v>
      </c>
      <c r="I38" s="131">
        <v>35313</v>
      </c>
      <c r="J38" s="131">
        <v>33286</v>
      </c>
      <c r="K38" s="131">
        <v>0</v>
      </c>
      <c r="L38" s="131">
        <v>4113</v>
      </c>
      <c r="M38" s="131">
        <v>16386</v>
      </c>
      <c r="N38" s="131">
        <v>27065</v>
      </c>
      <c r="O38" s="131">
        <v>1394</v>
      </c>
      <c r="P38" s="131">
        <v>7821</v>
      </c>
      <c r="Q38" s="134">
        <v>116653</v>
      </c>
      <c r="R38" s="145"/>
    </row>
    <row r="39" spans="2:18" ht="30" customHeight="1" x14ac:dyDescent="0.25">
      <c r="B39" s="128" t="s">
        <v>42</v>
      </c>
      <c r="C39" s="131">
        <v>0</v>
      </c>
      <c r="D39" s="131">
        <v>6597</v>
      </c>
      <c r="E39" s="131">
        <v>-10988</v>
      </c>
      <c r="F39" s="131">
        <v>36686</v>
      </c>
      <c r="G39" s="131">
        <v>35021</v>
      </c>
      <c r="H39" s="131">
        <v>-3835</v>
      </c>
      <c r="I39" s="131">
        <v>-114127</v>
      </c>
      <c r="J39" s="131">
        <v>-34141</v>
      </c>
      <c r="K39" s="131">
        <v>0</v>
      </c>
      <c r="L39" s="131">
        <v>18801</v>
      </c>
      <c r="M39" s="131">
        <v>-1720</v>
      </c>
      <c r="N39" s="131">
        <v>7258</v>
      </c>
      <c r="O39" s="131">
        <v>0</v>
      </c>
      <c r="P39" s="131">
        <v>1198</v>
      </c>
      <c r="Q39" s="134">
        <v>-59248</v>
      </c>
      <c r="R39" s="145"/>
    </row>
    <row r="40" spans="2:18" ht="30" customHeight="1" x14ac:dyDescent="0.25">
      <c r="B40" s="128" t="s">
        <v>43</v>
      </c>
      <c r="C40" s="131">
        <v>0</v>
      </c>
      <c r="D40" s="131">
        <v>-4644</v>
      </c>
      <c r="E40" s="131">
        <v>-646</v>
      </c>
      <c r="F40" s="131">
        <v>-7970</v>
      </c>
      <c r="G40" s="131">
        <v>312</v>
      </c>
      <c r="H40" s="131">
        <v>-1537</v>
      </c>
      <c r="I40" s="131">
        <v>-33054</v>
      </c>
      <c r="J40" s="131">
        <v>18530</v>
      </c>
      <c r="K40" s="131">
        <v>0</v>
      </c>
      <c r="L40" s="131">
        <v>2688</v>
      </c>
      <c r="M40" s="131">
        <v>-1008</v>
      </c>
      <c r="N40" s="131">
        <v>11998</v>
      </c>
      <c r="O40" s="131">
        <v>0</v>
      </c>
      <c r="P40" s="131">
        <v>55089</v>
      </c>
      <c r="Q40" s="134">
        <v>39759</v>
      </c>
      <c r="R40" s="145"/>
    </row>
    <row r="41" spans="2:18" ht="30" customHeight="1" x14ac:dyDescent="0.25">
      <c r="B41" s="128" t="s">
        <v>44</v>
      </c>
      <c r="C41" s="131">
        <v>-3916</v>
      </c>
      <c r="D41" s="131">
        <v>-6781</v>
      </c>
      <c r="E41" s="131">
        <v>4094</v>
      </c>
      <c r="F41" s="131">
        <v>9162</v>
      </c>
      <c r="G41" s="131">
        <v>1949</v>
      </c>
      <c r="H41" s="131">
        <v>7515</v>
      </c>
      <c r="I41" s="131">
        <v>-5657</v>
      </c>
      <c r="J41" s="131">
        <v>15898</v>
      </c>
      <c r="K41" s="131">
        <v>13914</v>
      </c>
      <c r="L41" s="131">
        <v>-1072</v>
      </c>
      <c r="M41" s="131">
        <v>14414</v>
      </c>
      <c r="N41" s="131">
        <v>13943</v>
      </c>
      <c r="O41" s="131">
        <v>34100</v>
      </c>
      <c r="P41" s="131">
        <v>-91653</v>
      </c>
      <c r="Q41" s="134">
        <v>5911</v>
      </c>
      <c r="R41" s="145"/>
    </row>
    <row r="42" spans="2:18" ht="30" customHeight="1" x14ac:dyDescent="0.25">
      <c r="B42" s="128" t="s">
        <v>45</v>
      </c>
      <c r="C42" s="131">
        <v>0</v>
      </c>
      <c r="D42" s="131">
        <v>21091</v>
      </c>
      <c r="E42" s="131">
        <v>38949</v>
      </c>
      <c r="F42" s="131">
        <v>56136</v>
      </c>
      <c r="G42" s="131">
        <v>11569</v>
      </c>
      <c r="H42" s="131">
        <v>3830</v>
      </c>
      <c r="I42" s="131">
        <v>-339030</v>
      </c>
      <c r="J42" s="131">
        <v>-1126108</v>
      </c>
      <c r="K42" s="131">
        <v>1231710</v>
      </c>
      <c r="L42" s="131">
        <v>-286</v>
      </c>
      <c r="M42" s="131">
        <v>40379</v>
      </c>
      <c r="N42" s="131">
        <v>-21367</v>
      </c>
      <c r="O42" s="131">
        <v>-189115</v>
      </c>
      <c r="P42" s="131">
        <v>10263</v>
      </c>
      <c r="Q42" s="134">
        <v>-261979</v>
      </c>
      <c r="R42" s="145"/>
    </row>
    <row r="43" spans="2:18" ht="30" customHeight="1" x14ac:dyDescent="0.25">
      <c r="B43" s="128" t="s">
        <v>46</v>
      </c>
      <c r="C43" s="131">
        <v>0</v>
      </c>
      <c r="D43" s="131">
        <v>0</v>
      </c>
      <c r="E43" s="131">
        <v>0</v>
      </c>
      <c r="F43" s="131">
        <v>0</v>
      </c>
      <c r="G43" s="131">
        <v>0</v>
      </c>
      <c r="H43" s="131">
        <v>0</v>
      </c>
      <c r="I43" s="131">
        <v>0</v>
      </c>
      <c r="J43" s="131">
        <v>0</v>
      </c>
      <c r="K43" s="131">
        <v>0</v>
      </c>
      <c r="L43" s="131">
        <v>0</v>
      </c>
      <c r="M43" s="131">
        <v>0</v>
      </c>
      <c r="N43" s="131">
        <v>0</v>
      </c>
      <c r="O43" s="131">
        <v>0</v>
      </c>
      <c r="P43" s="131">
        <v>0</v>
      </c>
      <c r="Q43" s="134">
        <v>0</v>
      </c>
      <c r="R43" s="145"/>
    </row>
    <row r="44" spans="2:18" ht="30" customHeight="1" x14ac:dyDescent="0.25">
      <c r="B44" s="132" t="s">
        <v>47</v>
      </c>
      <c r="C44" s="133">
        <f>SUM(C7:C43)</f>
        <v>-171537</v>
      </c>
      <c r="D44" s="133">
        <f t="shared" ref="D44:Q44" si="0">SUM(D7:D43)</f>
        <v>-68589</v>
      </c>
      <c r="E44" s="133">
        <f t="shared" si="0"/>
        <v>32564</v>
      </c>
      <c r="F44" s="133">
        <f t="shared" si="0"/>
        <v>-93184</v>
      </c>
      <c r="G44" s="133">
        <f t="shared" si="0"/>
        <v>201765</v>
      </c>
      <c r="H44" s="133">
        <f t="shared" si="0"/>
        <v>430518</v>
      </c>
      <c r="I44" s="133">
        <f t="shared" si="0"/>
        <v>-3731972</v>
      </c>
      <c r="J44" s="133">
        <f t="shared" si="0"/>
        <v>454466</v>
      </c>
      <c r="K44" s="133">
        <f t="shared" si="0"/>
        <v>1419675</v>
      </c>
      <c r="L44" s="133">
        <f t="shared" si="0"/>
        <v>131034</v>
      </c>
      <c r="M44" s="133">
        <f t="shared" si="0"/>
        <v>254294</v>
      </c>
      <c r="N44" s="133">
        <f t="shared" si="0"/>
        <v>189136</v>
      </c>
      <c r="O44" s="133">
        <f t="shared" si="0"/>
        <v>90423</v>
      </c>
      <c r="P44" s="133">
        <f t="shared" si="0"/>
        <v>470565</v>
      </c>
      <c r="Q44" s="133">
        <f t="shared" si="0"/>
        <v>-390837</v>
      </c>
      <c r="R44" s="145"/>
    </row>
    <row r="45" spans="2:18" ht="30" customHeight="1" x14ac:dyDescent="0.25">
      <c r="B45" s="292" t="s">
        <v>48</v>
      </c>
      <c r="C45" s="292"/>
      <c r="D45" s="292"/>
      <c r="E45" s="292"/>
      <c r="F45" s="292"/>
      <c r="G45" s="292"/>
      <c r="H45" s="292"/>
      <c r="I45" s="292"/>
      <c r="J45" s="292"/>
      <c r="K45" s="292"/>
      <c r="L45" s="292"/>
      <c r="M45" s="292"/>
      <c r="N45" s="292"/>
      <c r="O45" s="292"/>
      <c r="P45" s="292"/>
      <c r="Q45" s="292"/>
      <c r="R45" s="146"/>
    </row>
    <row r="46" spans="2:18" ht="30" customHeight="1" x14ac:dyDescent="0.25">
      <c r="B46" s="128" t="s">
        <v>49</v>
      </c>
      <c r="C46" s="131">
        <v>-7127</v>
      </c>
      <c r="D46" s="131">
        <v>19527</v>
      </c>
      <c r="E46" s="131">
        <v>0</v>
      </c>
      <c r="F46" s="131">
        <v>60430</v>
      </c>
      <c r="G46" s="131">
        <v>9586</v>
      </c>
      <c r="H46" s="131">
        <v>12226</v>
      </c>
      <c r="I46" s="131">
        <v>2454</v>
      </c>
      <c r="J46" s="131">
        <v>14466</v>
      </c>
      <c r="K46" s="131">
        <v>0</v>
      </c>
      <c r="L46" s="131">
        <v>418</v>
      </c>
      <c r="M46" s="131">
        <v>7</v>
      </c>
      <c r="N46" s="131">
        <v>607</v>
      </c>
      <c r="O46" s="131">
        <v>-23268</v>
      </c>
      <c r="P46" s="131">
        <v>33186</v>
      </c>
      <c r="Q46" s="134">
        <v>122512</v>
      </c>
      <c r="R46" s="145"/>
    </row>
    <row r="47" spans="2:18" ht="30" customHeight="1" x14ac:dyDescent="0.25">
      <c r="B47" s="128" t="s">
        <v>68</v>
      </c>
      <c r="C47" s="131">
        <v>1115</v>
      </c>
      <c r="D47" s="131">
        <v>20323</v>
      </c>
      <c r="E47" s="131">
        <v>0</v>
      </c>
      <c r="F47" s="131">
        <v>-53086</v>
      </c>
      <c r="G47" s="131">
        <v>8298</v>
      </c>
      <c r="H47" s="131">
        <v>20919</v>
      </c>
      <c r="I47" s="131">
        <v>0</v>
      </c>
      <c r="J47" s="131">
        <v>-121256</v>
      </c>
      <c r="K47" s="131">
        <v>0</v>
      </c>
      <c r="L47" s="131">
        <v>8269</v>
      </c>
      <c r="M47" s="131">
        <v>-13</v>
      </c>
      <c r="N47" s="131">
        <v>-356</v>
      </c>
      <c r="O47" s="131">
        <v>43422</v>
      </c>
      <c r="P47" s="131">
        <v>149566</v>
      </c>
      <c r="Q47" s="134">
        <v>77200</v>
      </c>
      <c r="R47" s="145"/>
    </row>
    <row r="48" spans="2:18" ht="30" customHeight="1" x14ac:dyDescent="0.25">
      <c r="B48" s="128" t="s">
        <v>50</v>
      </c>
      <c r="C48" s="131">
        <v>-11512</v>
      </c>
      <c r="D48" s="131">
        <v>208699</v>
      </c>
      <c r="E48" s="131">
        <v>-25369</v>
      </c>
      <c r="F48" s="131">
        <v>-239873</v>
      </c>
      <c r="G48" s="131">
        <v>53570</v>
      </c>
      <c r="H48" s="131">
        <v>40725</v>
      </c>
      <c r="I48" s="131">
        <v>16494</v>
      </c>
      <c r="J48" s="131">
        <v>258315</v>
      </c>
      <c r="K48" s="131">
        <v>0</v>
      </c>
      <c r="L48" s="131">
        <v>587747</v>
      </c>
      <c r="M48" s="131">
        <v>172561</v>
      </c>
      <c r="N48" s="131">
        <v>3737</v>
      </c>
      <c r="O48" s="131">
        <v>-450293</v>
      </c>
      <c r="P48" s="131">
        <v>350077</v>
      </c>
      <c r="Q48" s="134">
        <v>964877</v>
      </c>
      <c r="R48" s="145"/>
    </row>
    <row r="49" spans="2:19" ht="30" customHeight="1" x14ac:dyDescent="0.25">
      <c r="B49" s="132" t="s">
        <v>47</v>
      </c>
      <c r="C49" s="133">
        <v>-17524</v>
      </c>
      <c r="D49" s="133">
        <v>248549</v>
      </c>
      <c r="E49" s="133">
        <v>-25369</v>
      </c>
      <c r="F49" s="133">
        <v>-232529</v>
      </c>
      <c r="G49" s="133">
        <v>71454</v>
      </c>
      <c r="H49" s="133">
        <v>73870</v>
      </c>
      <c r="I49" s="133">
        <v>18948</v>
      </c>
      <c r="J49" s="133">
        <v>151525</v>
      </c>
      <c r="K49" s="133">
        <v>0</v>
      </c>
      <c r="L49" s="133">
        <v>596434</v>
      </c>
      <c r="M49" s="133">
        <v>172555</v>
      </c>
      <c r="N49" s="133">
        <v>3988</v>
      </c>
      <c r="O49" s="133">
        <v>-430139</v>
      </c>
      <c r="P49" s="133">
        <v>532829</v>
      </c>
      <c r="Q49" s="133">
        <v>1164589</v>
      </c>
      <c r="R49" s="145"/>
    </row>
    <row r="50" spans="2:19" ht="20.25" customHeight="1" x14ac:dyDescent="0.25">
      <c r="B50" s="293" t="s">
        <v>52</v>
      </c>
      <c r="C50" s="293"/>
      <c r="D50" s="293"/>
      <c r="E50" s="293"/>
      <c r="F50" s="293"/>
      <c r="G50" s="293"/>
      <c r="H50" s="293"/>
      <c r="I50" s="293"/>
      <c r="J50" s="293"/>
      <c r="K50" s="293"/>
      <c r="L50" s="293"/>
      <c r="M50" s="293"/>
      <c r="N50" s="293"/>
      <c r="O50" s="293"/>
      <c r="P50" s="293"/>
      <c r="Q50" s="293"/>
      <c r="R50" s="147"/>
      <c r="S50" s="12"/>
    </row>
    <row r="51" spans="2:19" x14ac:dyDescent="0.25">
      <c r="B51" s="13"/>
    </row>
    <row r="52" spans="2:19" x14ac:dyDescent="0.25">
      <c r="B52" s="13"/>
    </row>
    <row r="53" spans="2:19" x14ac:dyDescent="0.25">
      <c r="B53" s="13"/>
    </row>
    <row r="54" spans="2:19" x14ac:dyDescent="0.25">
      <c r="B54" s="13"/>
    </row>
    <row r="55" spans="2:19" x14ac:dyDescent="0.25">
      <c r="B55" s="13"/>
    </row>
    <row r="56" spans="2:19" x14ac:dyDescent="0.25">
      <c r="B56" s="13"/>
    </row>
  </sheetData>
  <sheetProtection password="E931" sheet="1" objects="1" scenarios="1"/>
  <sortState ref="B7:Q42">
    <sortCondition ref="B7:B42"/>
  </sortState>
  <mergeCells count="4">
    <mergeCell ref="B4:Q4"/>
    <mergeCell ref="B6:Q6"/>
    <mergeCell ref="B45:Q45"/>
    <mergeCell ref="B50:Q50"/>
  </mergeCells>
  <pageMargins left="0.7" right="0.7" top="0.75" bottom="0.75" header="0.3" footer="0.3"/>
  <pageSetup paperSize="9" scale="3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7:Q51"/>
  <sheetViews>
    <sheetView workbookViewId="0">
      <selection activeCell="J3" sqref="J3"/>
    </sheetView>
  </sheetViews>
  <sheetFormatPr defaultRowHeight="15" x14ac:dyDescent="0.25"/>
  <cols>
    <col min="3" max="3" width="10.5703125" bestFit="1" customWidth="1"/>
    <col min="4" max="4" width="11.5703125" bestFit="1" customWidth="1"/>
    <col min="5" max="8" width="13.28515625" bestFit="1" customWidth="1"/>
    <col min="9" max="10" width="14.28515625" bestFit="1" customWidth="1"/>
    <col min="11" max="14" width="13.28515625" bestFit="1" customWidth="1"/>
    <col min="15" max="15" width="14.28515625" bestFit="1" customWidth="1"/>
    <col min="16" max="16" width="13.28515625" bestFit="1" customWidth="1"/>
    <col min="17" max="17" width="14.28515625" bestFit="1" customWidth="1"/>
  </cols>
  <sheetData>
    <row r="7" spans="3:17" x14ac:dyDescent="0.25">
      <c r="C7" s="206">
        <v>0</v>
      </c>
      <c r="D7" s="206">
        <v>0</v>
      </c>
      <c r="E7" s="206">
        <v>5005</v>
      </c>
      <c r="F7" s="206">
        <v>0</v>
      </c>
      <c r="G7" s="206">
        <v>866</v>
      </c>
      <c r="H7" s="206">
        <v>33</v>
      </c>
      <c r="I7" s="206">
        <v>0</v>
      </c>
      <c r="J7" s="206">
        <v>0</v>
      </c>
      <c r="K7" s="206">
        <v>0</v>
      </c>
      <c r="L7" s="206">
        <v>14524</v>
      </c>
      <c r="M7" s="206">
        <v>690</v>
      </c>
      <c r="N7" s="206">
        <v>17556</v>
      </c>
      <c r="O7" s="206">
        <v>4100544</v>
      </c>
      <c r="P7" s="206">
        <v>5462</v>
      </c>
      <c r="Q7" s="206">
        <v>4144679</v>
      </c>
    </row>
    <row r="8" spans="3:17" x14ac:dyDescent="0.25">
      <c r="C8" s="206">
        <v>0</v>
      </c>
      <c r="D8" s="206">
        <v>99606</v>
      </c>
      <c r="E8" s="206">
        <v>2999</v>
      </c>
      <c r="F8" s="206">
        <v>29970</v>
      </c>
      <c r="G8" s="206">
        <v>13278</v>
      </c>
      <c r="H8" s="206">
        <v>2617</v>
      </c>
      <c r="I8" s="206">
        <v>835850</v>
      </c>
      <c r="J8" s="206">
        <v>701246</v>
      </c>
      <c r="K8" s="206">
        <v>88027</v>
      </c>
      <c r="L8" s="206">
        <v>471474</v>
      </c>
      <c r="M8" s="206">
        <v>16795</v>
      </c>
      <c r="N8" s="206">
        <v>186112</v>
      </c>
      <c r="O8" s="206">
        <v>0</v>
      </c>
      <c r="P8" s="206">
        <v>43653</v>
      </c>
      <c r="Q8" s="206">
        <v>2491628</v>
      </c>
    </row>
    <row r="9" spans="3:17" x14ac:dyDescent="0.25">
      <c r="C9" s="206">
        <v>273</v>
      </c>
      <c r="D9" s="206">
        <v>43521</v>
      </c>
      <c r="E9" s="206">
        <v>122715</v>
      </c>
      <c r="F9" s="206">
        <v>49811</v>
      </c>
      <c r="G9" s="206">
        <v>482221</v>
      </c>
      <c r="H9" s="206">
        <v>13832</v>
      </c>
      <c r="I9" s="206">
        <v>930306</v>
      </c>
      <c r="J9" s="206">
        <v>329578</v>
      </c>
      <c r="K9" s="206">
        <v>0</v>
      </c>
      <c r="L9" s="206">
        <v>340752</v>
      </c>
      <c r="M9" s="206">
        <v>-3296</v>
      </c>
      <c r="N9" s="206">
        <v>60901</v>
      </c>
      <c r="O9" s="206">
        <v>0</v>
      </c>
      <c r="P9" s="206">
        <v>89</v>
      </c>
      <c r="Q9" s="206">
        <v>2370702</v>
      </c>
    </row>
    <row r="10" spans="3:17" x14ac:dyDescent="0.25">
      <c r="C10" s="206">
        <v>6</v>
      </c>
      <c r="D10" s="206">
        <v>716</v>
      </c>
      <c r="E10" s="206">
        <v>543</v>
      </c>
      <c r="F10" s="206">
        <v>1997</v>
      </c>
      <c r="G10" s="206">
        <v>-211</v>
      </c>
      <c r="H10" s="206">
        <v>41</v>
      </c>
      <c r="I10" s="206">
        <v>1135</v>
      </c>
      <c r="J10" s="206">
        <v>-15</v>
      </c>
      <c r="K10" s="206">
        <v>0</v>
      </c>
      <c r="L10" s="206">
        <v>22</v>
      </c>
      <c r="M10" s="206">
        <v>172</v>
      </c>
      <c r="N10" s="206">
        <v>558</v>
      </c>
      <c r="O10" s="206">
        <v>0</v>
      </c>
      <c r="P10" s="206">
        <v>0</v>
      </c>
      <c r="Q10" s="206">
        <v>4963</v>
      </c>
    </row>
    <row r="11" spans="3:17" x14ac:dyDescent="0.25">
      <c r="C11" s="206">
        <v>998</v>
      </c>
      <c r="D11" s="206">
        <v>61261</v>
      </c>
      <c r="E11" s="206">
        <v>56208</v>
      </c>
      <c r="F11" s="206">
        <v>142648</v>
      </c>
      <c r="G11" s="206">
        <v>69757</v>
      </c>
      <c r="H11" s="206">
        <v>152182</v>
      </c>
      <c r="I11" s="206">
        <v>1613036</v>
      </c>
      <c r="J11" s="206">
        <v>2054454</v>
      </c>
      <c r="K11" s="206">
        <v>0</v>
      </c>
      <c r="L11" s="206">
        <v>99344</v>
      </c>
      <c r="M11" s="206">
        <v>145704</v>
      </c>
      <c r="N11" s="206">
        <v>592114</v>
      </c>
      <c r="O11" s="206">
        <v>1780479</v>
      </c>
      <c r="P11" s="206">
        <v>215995</v>
      </c>
      <c r="Q11" s="206">
        <v>6984181</v>
      </c>
    </row>
    <row r="12" spans="3:17" x14ac:dyDescent="0.25">
      <c r="C12" s="206">
        <v>0</v>
      </c>
      <c r="D12" s="206">
        <v>52167</v>
      </c>
      <c r="E12" s="206">
        <v>88957</v>
      </c>
      <c r="F12" s="206">
        <v>170816</v>
      </c>
      <c r="G12" s="206">
        <v>41649</v>
      </c>
      <c r="H12" s="206">
        <v>89580</v>
      </c>
      <c r="I12" s="206">
        <v>1314870</v>
      </c>
      <c r="J12" s="206">
        <v>1429802</v>
      </c>
      <c r="K12" s="206">
        <v>0</v>
      </c>
      <c r="L12" s="206">
        <v>523595</v>
      </c>
      <c r="M12" s="206">
        <v>170271</v>
      </c>
      <c r="N12" s="206">
        <v>213225</v>
      </c>
      <c r="O12" s="206">
        <v>2040975</v>
      </c>
      <c r="P12" s="206">
        <v>450655</v>
      </c>
      <c r="Q12" s="206">
        <v>6586562</v>
      </c>
    </row>
    <row r="13" spans="3:17" x14ac:dyDescent="0.25">
      <c r="C13" s="206">
        <v>0</v>
      </c>
      <c r="D13" s="206">
        <v>20499</v>
      </c>
      <c r="E13" s="206">
        <v>13992</v>
      </c>
      <c r="F13" s="206">
        <v>37549</v>
      </c>
      <c r="G13" s="206">
        <v>14551</v>
      </c>
      <c r="H13" s="206">
        <v>30839</v>
      </c>
      <c r="I13" s="206">
        <v>349268</v>
      </c>
      <c r="J13" s="206">
        <v>400035</v>
      </c>
      <c r="K13" s="206">
        <v>-9799</v>
      </c>
      <c r="L13" s="206">
        <v>30767</v>
      </c>
      <c r="M13" s="206">
        <v>36387</v>
      </c>
      <c r="N13" s="206">
        <v>115735</v>
      </c>
      <c r="O13" s="206">
        <v>0</v>
      </c>
      <c r="P13" s="206">
        <v>26422</v>
      </c>
      <c r="Q13" s="206">
        <v>1066246</v>
      </c>
    </row>
    <row r="14" spans="3:17" x14ac:dyDescent="0.25">
      <c r="C14" s="206">
        <v>0</v>
      </c>
      <c r="D14" s="206">
        <v>38389</v>
      </c>
      <c r="E14" s="206">
        <v>92078</v>
      </c>
      <c r="F14" s="206">
        <v>260080</v>
      </c>
      <c r="G14" s="206">
        <v>52349</v>
      </c>
      <c r="H14" s="206">
        <v>96130</v>
      </c>
      <c r="I14" s="206">
        <v>1973899</v>
      </c>
      <c r="J14" s="206">
        <v>2441195</v>
      </c>
      <c r="K14" s="206">
        <v>0</v>
      </c>
      <c r="L14" s="206">
        <v>170668</v>
      </c>
      <c r="M14" s="206">
        <v>393633</v>
      </c>
      <c r="N14" s="206">
        <v>247262</v>
      </c>
      <c r="O14" s="206">
        <v>962650</v>
      </c>
      <c r="P14" s="206">
        <v>183595</v>
      </c>
      <c r="Q14" s="206">
        <v>6911930</v>
      </c>
    </row>
    <row r="15" spans="3:17" x14ac:dyDescent="0.25">
      <c r="C15" s="206">
        <v>0</v>
      </c>
      <c r="D15" s="206">
        <v>15062</v>
      </c>
      <c r="E15" s="206">
        <v>8063</v>
      </c>
      <c r="F15" s="206">
        <v>26063</v>
      </c>
      <c r="G15" s="206">
        <v>2297</v>
      </c>
      <c r="H15" s="206">
        <v>56036</v>
      </c>
      <c r="I15" s="206">
        <v>87414</v>
      </c>
      <c r="J15" s="206">
        <v>55375</v>
      </c>
      <c r="K15" s="206">
        <v>0</v>
      </c>
      <c r="L15" s="206">
        <v>9035</v>
      </c>
      <c r="M15" s="206">
        <v>3820</v>
      </c>
      <c r="N15" s="206">
        <v>13976</v>
      </c>
      <c r="O15" s="206">
        <v>0</v>
      </c>
      <c r="P15" s="206">
        <v>34838</v>
      </c>
      <c r="Q15" s="206">
        <v>311978</v>
      </c>
    </row>
    <row r="16" spans="3:17" x14ac:dyDescent="0.25">
      <c r="C16" s="206">
        <v>0</v>
      </c>
      <c r="D16" s="206">
        <v>0</v>
      </c>
      <c r="E16" s="206">
        <v>0</v>
      </c>
      <c r="F16" s="206">
        <v>0</v>
      </c>
      <c r="G16" s="206">
        <v>0</v>
      </c>
      <c r="H16" s="206">
        <v>0</v>
      </c>
      <c r="I16" s="206">
        <v>67865</v>
      </c>
      <c r="J16" s="206">
        <v>19556</v>
      </c>
      <c r="K16" s="206">
        <v>2944279</v>
      </c>
      <c r="L16" s="206">
        <v>0</v>
      </c>
      <c r="M16" s="206">
        <v>0</v>
      </c>
      <c r="N16" s="206">
        <v>0</v>
      </c>
      <c r="O16" s="206">
        <v>0</v>
      </c>
      <c r="P16" s="206">
        <v>0</v>
      </c>
      <c r="Q16" s="206">
        <v>3031700</v>
      </c>
    </row>
    <row r="17" spans="3:17" x14ac:dyDescent="0.25">
      <c r="C17" s="206">
        <v>13</v>
      </c>
      <c r="D17" s="206">
        <v>7124</v>
      </c>
      <c r="E17" s="206">
        <v>21034</v>
      </c>
      <c r="F17" s="206">
        <v>66219</v>
      </c>
      <c r="G17" s="206">
        <v>21779</v>
      </c>
      <c r="H17" s="206">
        <v>43855</v>
      </c>
      <c r="I17" s="206">
        <v>397709</v>
      </c>
      <c r="J17" s="206">
        <v>494016</v>
      </c>
      <c r="K17" s="206">
        <v>18965</v>
      </c>
      <c r="L17" s="206">
        <v>13531</v>
      </c>
      <c r="M17" s="206">
        <v>51262</v>
      </c>
      <c r="N17" s="206">
        <v>169943</v>
      </c>
      <c r="O17" s="206">
        <v>0</v>
      </c>
      <c r="P17" s="206">
        <v>8117</v>
      </c>
      <c r="Q17" s="206">
        <v>1313568</v>
      </c>
    </row>
    <row r="18" spans="3:17" x14ac:dyDescent="0.25">
      <c r="C18" s="206">
        <v>964</v>
      </c>
      <c r="D18" s="206">
        <v>47882</v>
      </c>
      <c r="E18" s="206">
        <v>35614</v>
      </c>
      <c r="F18" s="206">
        <v>104395</v>
      </c>
      <c r="G18" s="206">
        <v>46013</v>
      </c>
      <c r="H18" s="206">
        <v>56546</v>
      </c>
      <c r="I18" s="206">
        <v>543984</v>
      </c>
      <c r="J18" s="206">
        <v>548148</v>
      </c>
      <c r="K18" s="206">
        <v>0</v>
      </c>
      <c r="L18" s="206">
        <v>80011</v>
      </c>
      <c r="M18" s="206">
        <v>67328</v>
      </c>
      <c r="N18" s="206">
        <v>162287</v>
      </c>
      <c r="O18" s="206">
        <v>618444</v>
      </c>
      <c r="P18" s="206">
        <v>32400</v>
      </c>
      <c r="Q18" s="206">
        <v>2344016</v>
      </c>
    </row>
    <row r="19" spans="3:17" x14ac:dyDescent="0.25">
      <c r="C19" s="206">
        <v>667</v>
      </c>
      <c r="D19" s="206">
        <v>57028</v>
      </c>
      <c r="E19" s="206">
        <v>67081</v>
      </c>
      <c r="F19" s="206">
        <v>128629</v>
      </c>
      <c r="G19" s="206">
        <v>60167</v>
      </c>
      <c r="H19" s="206">
        <v>128352</v>
      </c>
      <c r="I19" s="206">
        <v>401138</v>
      </c>
      <c r="J19" s="206">
        <v>442108</v>
      </c>
      <c r="K19" s="206">
        <v>55000</v>
      </c>
      <c r="L19" s="206">
        <v>50996</v>
      </c>
      <c r="M19" s="206">
        <v>284777</v>
      </c>
      <c r="N19" s="206">
        <v>444319</v>
      </c>
      <c r="O19" s="206">
        <v>261667</v>
      </c>
      <c r="P19" s="206">
        <v>50294</v>
      </c>
      <c r="Q19" s="206">
        <v>2432223</v>
      </c>
    </row>
    <row r="20" spans="3:17" x14ac:dyDescent="0.25">
      <c r="C20" s="206">
        <v>0</v>
      </c>
      <c r="D20" s="206">
        <v>19394</v>
      </c>
      <c r="E20" s="206">
        <v>35410</v>
      </c>
      <c r="F20" s="206">
        <v>129857</v>
      </c>
      <c r="G20" s="206">
        <v>12956</v>
      </c>
      <c r="H20" s="206">
        <v>113518</v>
      </c>
      <c r="I20" s="206">
        <v>482166</v>
      </c>
      <c r="J20" s="206">
        <v>493608</v>
      </c>
      <c r="K20" s="206">
        <v>0</v>
      </c>
      <c r="L20" s="206">
        <v>18486</v>
      </c>
      <c r="M20" s="206">
        <v>99843</v>
      </c>
      <c r="N20" s="206">
        <v>219316</v>
      </c>
      <c r="O20" s="206">
        <v>0</v>
      </c>
      <c r="P20" s="206">
        <v>8411</v>
      </c>
      <c r="Q20" s="206">
        <v>1632966</v>
      </c>
    </row>
    <row r="21" spans="3:17" x14ac:dyDescent="0.25">
      <c r="C21" s="206">
        <v>10847</v>
      </c>
      <c r="D21" s="206">
        <v>44010</v>
      </c>
      <c r="E21" s="206">
        <v>130221</v>
      </c>
      <c r="F21" s="206">
        <v>129449</v>
      </c>
      <c r="G21" s="206">
        <v>126836</v>
      </c>
      <c r="H21" s="206">
        <v>58589</v>
      </c>
      <c r="I21" s="206">
        <v>718826</v>
      </c>
      <c r="J21" s="206">
        <v>631458</v>
      </c>
      <c r="K21" s="206">
        <v>26934</v>
      </c>
      <c r="L21" s="206">
        <v>270996</v>
      </c>
      <c r="M21" s="206">
        <v>107155</v>
      </c>
      <c r="N21" s="206">
        <v>346660</v>
      </c>
      <c r="O21" s="206">
        <v>347851</v>
      </c>
      <c r="P21" s="206">
        <v>112594</v>
      </c>
      <c r="Q21" s="206">
        <v>3062426</v>
      </c>
    </row>
    <row r="22" spans="3:17" x14ac:dyDescent="0.25">
      <c r="C22" s="206">
        <v>6129</v>
      </c>
      <c r="D22" s="206">
        <v>51929</v>
      </c>
      <c r="E22" s="206">
        <v>107948</v>
      </c>
      <c r="F22" s="206">
        <v>181748</v>
      </c>
      <c r="G22" s="206">
        <v>39358</v>
      </c>
      <c r="H22" s="206">
        <v>133137</v>
      </c>
      <c r="I22" s="206">
        <v>1382728</v>
      </c>
      <c r="J22" s="206">
        <v>774495</v>
      </c>
      <c r="K22" s="206">
        <v>0</v>
      </c>
      <c r="L22" s="206">
        <v>166714</v>
      </c>
      <c r="M22" s="206">
        <v>215650</v>
      </c>
      <c r="N22" s="206">
        <v>405672</v>
      </c>
      <c r="O22" s="206">
        <v>330694</v>
      </c>
      <c r="P22" s="206">
        <v>4377</v>
      </c>
      <c r="Q22" s="206">
        <v>3800579</v>
      </c>
    </row>
    <row r="23" spans="3:17" x14ac:dyDescent="0.25">
      <c r="C23" s="206">
        <v>0</v>
      </c>
      <c r="D23" s="206">
        <v>25036</v>
      </c>
      <c r="E23" s="206">
        <v>17728</v>
      </c>
      <c r="F23" s="206">
        <v>37390</v>
      </c>
      <c r="G23" s="206">
        <v>5839</v>
      </c>
      <c r="H23" s="206">
        <v>60004</v>
      </c>
      <c r="I23" s="206">
        <v>256356</v>
      </c>
      <c r="J23" s="206">
        <v>180288</v>
      </c>
      <c r="K23" s="206">
        <v>0</v>
      </c>
      <c r="L23" s="206">
        <v>17450</v>
      </c>
      <c r="M23" s="206">
        <v>40789</v>
      </c>
      <c r="N23" s="206">
        <v>129003</v>
      </c>
      <c r="O23" s="206">
        <v>0</v>
      </c>
      <c r="P23" s="206">
        <v>30399</v>
      </c>
      <c r="Q23" s="206">
        <v>800281</v>
      </c>
    </row>
    <row r="24" spans="3:17" x14ac:dyDescent="0.25">
      <c r="C24" s="206">
        <v>0</v>
      </c>
      <c r="D24" s="206">
        <v>119</v>
      </c>
      <c r="E24" s="206">
        <v>175</v>
      </c>
      <c r="F24" s="206">
        <v>-2585</v>
      </c>
      <c r="G24" s="206">
        <v>50</v>
      </c>
      <c r="H24" s="206">
        <v>924</v>
      </c>
      <c r="I24" s="206">
        <v>160357</v>
      </c>
      <c r="J24" s="206">
        <v>91467</v>
      </c>
      <c r="K24" s="206">
        <v>1977263</v>
      </c>
      <c r="L24" s="206">
        <v>1036</v>
      </c>
      <c r="M24" s="206">
        <v>235</v>
      </c>
      <c r="N24" s="206">
        <v>361</v>
      </c>
      <c r="O24" s="206">
        <v>0</v>
      </c>
      <c r="P24" s="206">
        <v>3</v>
      </c>
      <c r="Q24" s="206">
        <v>2229406</v>
      </c>
    </row>
    <row r="25" spans="3:17" x14ac:dyDescent="0.25">
      <c r="C25" s="206">
        <v>16478</v>
      </c>
      <c r="D25" s="206">
        <v>37277</v>
      </c>
      <c r="E25" s="206">
        <v>53537</v>
      </c>
      <c r="F25" s="206">
        <v>302642</v>
      </c>
      <c r="G25" s="206">
        <v>118820</v>
      </c>
      <c r="H25" s="206">
        <v>90196</v>
      </c>
      <c r="I25" s="206">
        <v>1360603</v>
      </c>
      <c r="J25" s="206">
        <v>680867</v>
      </c>
      <c r="K25" s="206">
        <v>0</v>
      </c>
      <c r="L25" s="206">
        <v>485761</v>
      </c>
      <c r="M25" s="206">
        <v>156754</v>
      </c>
      <c r="N25" s="206">
        <v>117860</v>
      </c>
      <c r="O25" s="206">
        <v>6022270</v>
      </c>
      <c r="P25" s="206">
        <v>37702</v>
      </c>
      <c r="Q25" s="206">
        <v>9480767</v>
      </c>
    </row>
    <row r="26" spans="3:17" x14ac:dyDescent="0.25">
      <c r="C26" s="206">
        <v>0</v>
      </c>
      <c r="D26" s="206">
        <v>18833</v>
      </c>
      <c r="E26" s="206">
        <v>36646</v>
      </c>
      <c r="F26" s="206">
        <v>123244</v>
      </c>
      <c r="G26" s="206">
        <v>25499</v>
      </c>
      <c r="H26" s="206">
        <v>225420</v>
      </c>
      <c r="I26" s="206">
        <v>320221</v>
      </c>
      <c r="J26" s="206">
        <v>475275</v>
      </c>
      <c r="K26" s="206">
        <v>0</v>
      </c>
      <c r="L26" s="206">
        <v>16985</v>
      </c>
      <c r="M26" s="206">
        <v>97300</v>
      </c>
      <c r="N26" s="206">
        <v>392333</v>
      </c>
      <c r="O26" s="206">
        <v>100265</v>
      </c>
      <c r="P26" s="206">
        <v>6265</v>
      </c>
      <c r="Q26" s="206">
        <v>1838286</v>
      </c>
    </row>
    <row r="27" spans="3:17" x14ac:dyDescent="0.25">
      <c r="C27" s="206">
        <v>0</v>
      </c>
      <c r="D27" s="206">
        <v>21751</v>
      </c>
      <c r="E27" s="206">
        <v>3927</v>
      </c>
      <c r="F27" s="206">
        <v>15085</v>
      </c>
      <c r="G27" s="206">
        <v>38954</v>
      </c>
      <c r="H27" s="206">
        <v>13280</v>
      </c>
      <c r="I27" s="206">
        <v>300426</v>
      </c>
      <c r="J27" s="206">
        <v>1780616</v>
      </c>
      <c r="K27" s="206">
        <v>0</v>
      </c>
      <c r="L27" s="206">
        <v>7324</v>
      </c>
      <c r="M27" s="206">
        <v>14765</v>
      </c>
      <c r="N27" s="206">
        <v>82053</v>
      </c>
      <c r="O27" s="206">
        <v>0</v>
      </c>
      <c r="P27" s="206">
        <v>34744</v>
      </c>
      <c r="Q27" s="206">
        <v>2312924</v>
      </c>
    </row>
    <row r="28" spans="3:17" x14ac:dyDescent="0.25">
      <c r="C28" s="206">
        <v>0</v>
      </c>
      <c r="D28" s="206">
        <v>36340</v>
      </c>
      <c r="E28" s="206">
        <v>23129</v>
      </c>
      <c r="F28" s="206">
        <v>53016</v>
      </c>
      <c r="G28" s="206">
        <v>98182</v>
      </c>
      <c r="H28" s="206">
        <v>3569</v>
      </c>
      <c r="I28" s="206">
        <v>654719</v>
      </c>
      <c r="J28" s="206">
        <v>843800</v>
      </c>
      <c r="K28" s="206">
        <v>0</v>
      </c>
      <c r="L28" s="206">
        <v>20206</v>
      </c>
      <c r="M28" s="206">
        <v>23386</v>
      </c>
      <c r="N28" s="206">
        <v>40038</v>
      </c>
      <c r="O28" s="206">
        <v>760418</v>
      </c>
      <c r="P28" s="206">
        <v>156999</v>
      </c>
      <c r="Q28" s="206">
        <v>2713803</v>
      </c>
    </row>
    <row r="29" spans="3:17" x14ac:dyDescent="0.25">
      <c r="C29" s="206">
        <v>104</v>
      </c>
      <c r="D29" s="206">
        <v>38194</v>
      </c>
      <c r="E29" s="206">
        <v>20461</v>
      </c>
      <c r="F29" s="206">
        <v>82207</v>
      </c>
      <c r="G29" s="206">
        <v>19853</v>
      </c>
      <c r="H29" s="206">
        <v>71672</v>
      </c>
      <c r="I29" s="206">
        <v>247160</v>
      </c>
      <c r="J29" s="206">
        <v>235786</v>
      </c>
      <c r="K29" s="206">
        <v>0</v>
      </c>
      <c r="L29" s="206">
        <v>9315</v>
      </c>
      <c r="M29" s="206">
        <v>40488</v>
      </c>
      <c r="N29" s="206">
        <v>342856</v>
      </c>
      <c r="O29" s="206">
        <v>0</v>
      </c>
      <c r="P29" s="206">
        <v>24020</v>
      </c>
      <c r="Q29" s="206">
        <v>1132118</v>
      </c>
    </row>
    <row r="30" spans="3:17" x14ac:dyDescent="0.25">
      <c r="C30" s="206">
        <v>0</v>
      </c>
      <c r="D30" s="206">
        <v>23089</v>
      </c>
      <c r="E30" s="206">
        <v>35378</v>
      </c>
      <c r="F30" s="206">
        <v>57238</v>
      </c>
      <c r="G30" s="206">
        <v>3147</v>
      </c>
      <c r="H30" s="206">
        <v>78848</v>
      </c>
      <c r="I30" s="206">
        <v>372259</v>
      </c>
      <c r="J30" s="206">
        <v>477103</v>
      </c>
      <c r="K30" s="206">
        <v>0</v>
      </c>
      <c r="L30" s="206">
        <v>10773</v>
      </c>
      <c r="M30" s="206">
        <v>63068</v>
      </c>
      <c r="N30" s="206">
        <v>345374</v>
      </c>
      <c r="O30" s="206">
        <v>0</v>
      </c>
      <c r="P30" s="206">
        <v>12076</v>
      </c>
      <c r="Q30" s="206">
        <v>1478354</v>
      </c>
    </row>
    <row r="31" spans="3:17" x14ac:dyDescent="0.25">
      <c r="C31" s="206">
        <v>0</v>
      </c>
      <c r="D31" s="206">
        <v>6314</v>
      </c>
      <c r="E31" s="206">
        <v>10306</v>
      </c>
      <c r="F31" s="206">
        <v>29284</v>
      </c>
      <c r="G31" s="206">
        <v>16333</v>
      </c>
      <c r="H31" s="206">
        <v>1187</v>
      </c>
      <c r="I31" s="206">
        <v>314615</v>
      </c>
      <c r="J31" s="206">
        <v>303461</v>
      </c>
      <c r="K31" s="206">
        <v>0</v>
      </c>
      <c r="L31" s="206">
        <v>48124</v>
      </c>
      <c r="M31" s="206">
        <v>27175</v>
      </c>
      <c r="N31" s="206">
        <v>62130</v>
      </c>
      <c r="O31" s="206">
        <v>52554</v>
      </c>
      <c r="P31" s="206">
        <v>1250</v>
      </c>
      <c r="Q31" s="206">
        <v>872732</v>
      </c>
    </row>
    <row r="32" spans="3:17" x14ac:dyDescent="0.25">
      <c r="C32" s="206">
        <v>-4194</v>
      </c>
      <c r="D32" s="206">
        <v>16932</v>
      </c>
      <c r="E32" s="206">
        <v>8276</v>
      </c>
      <c r="F32" s="206">
        <v>12500</v>
      </c>
      <c r="G32" s="206">
        <v>17506</v>
      </c>
      <c r="H32" s="206">
        <v>7919</v>
      </c>
      <c r="I32" s="206">
        <v>102608</v>
      </c>
      <c r="J32" s="206">
        <v>48104</v>
      </c>
      <c r="K32" s="206">
        <v>0</v>
      </c>
      <c r="L32" s="206">
        <v>5806</v>
      </c>
      <c r="M32" s="206">
        <v>4922</v>
      </c>
      <c r="N32" s="206">
        <v>29534</v>
      </c>
      <c r="O32" s="206">
        <v>0</v>
      </c>
      <c r="P32" s="206">
        <v>-434</v>
      </c>
      <c r="Q32" s="206">
        <v>249482</v>
      </c>
    </row>
    <row r="33" spans="3:17" x14ac:dyDescent="0.25">
      <c r="C33" s="206">
        <v>0</v>
      </c>
      <c r="D33" s="206">
        <v>0</v>
      </c>
      <c r="E33" s="206">
        <v>0</v>
      </c>
      <c r="F33" s="206">
        <v>0</v>
      </c>
      <c r="G33" s="206">
        <v>0</v>
      </c>
      <c r="H33" s="206">
        <v>0</v>
      </c>
      <c r="I33" s="206">
        <v>0</v>
      </c>
      <c r="J33" s="206">
        <v>0</v>
      </c>
      <c r="K33" s="206">
        <v>0</v>
      </c>
      <c r="L33" s="206">
        <v>0</v>
      </c>
      <c r="M33" s="206">
        <v>0</v>
      </c>
      <c r="N33" s="206">
        <v>0</v>
      </c>
      <c r="O33" s="206">
        <v>0</v>
      </c>
      <c r="P33" s="206">
        <v>0</v>
      </c>
      <c r="Q33" s="206">
        <v>0</v>
      </c>
    </row>
    <row r="34" spans="3:17" x14ac:dyDescent="0.25">
      <c r="C34" s="206">
        <v>0</v>
      </c>
      <c r="D34" s="206">
        <v>0</v>
      </c>
      <c r="E34" s="206">
        <v>563</v>
      </c>
      <c r="F34" s="206">
        <v>11733</v>
      </c>
      <c r="G34" s="206">
        <v>20239</v>
      </c>
      <c r="H34" s="206">
        <v>0</v>
      </c>
      <c r="I34" s="206">
        <v>53038</v>
      </c>
      <c r="J34" s="206">
        <v>22798</v>
      </c>
      <c r="K34" s="206">
        <v>0</v>
      </c>
      <c r="L34" s="206">
        <v>39230</v>
      </c>
      <c r="M34" s="206">
        <v>2370</v>
      </c>
      <c r="N34" s="206">
        <v>-10125</v>
      </c>
      <c r="O34" s="206">
        <v>1053733</v>
      </c>
      <c r="P34" s="206">
        <v>23876</v>
      </c>
      <c r="Q34" s="206">
        <v>1217455</v>
      </c>
    </row>
    <row r="35" spans="3:17" x14ac:dyDescent="0.25">
      <c r="C35" s="206">
        <v>0</v>
      </c>
      <c r="D35" s="206">
        <v>15309</v>
      </c>
      <c r="E35" s="206">
        <v>5128</v>
      </c>
      <c r="F35" s="206">
        <v>7962</v>
      </c>
      <c r="G35" s="206">
        <v>3052</v>
      </c>
      <c r="H35" s="206">
        <v>2069</v>
      </c>
      <c r="I35" s="206">
        <v>174023</v>
      </c>
      <c r="J35" s="206">
        <v>142943</v>
      </c>
      <c r="K35" s="206">
        <v>0</v>
      </c>
      <c r="L35" s="206">
        <v>-210604</v>
      </c>
      <c r="M35" s="206">
        <v>13374</v>
      </c>
      <c r="N35" s="206">
        <v>59988</v>
      </c>
      <c r="O35" s="206">
        <v>286377</v>
      </c>
      <c r="P35" s="206">
        <v>80450</v>
      </c>
      <c r="Q35" s="206">
        <v>580071</v>
      </c>
    </row>
    <row r="36" spans="3:17" x14ac:dyDescent="0.25">
      <c r="C36" s="206">
        <v>0</v>
      </c>
      <c r="D36" s="206">
        <v>3319</v>
      </c>
      <c r="E36" s="206">
        <v>2267</v>
      </c>
      <c r="F36" s="206">
        <v>19808</v>
      </c>
      <c r="G36" s="206">
        <v>4613</v>
      </c>
      <c r="H36" s="206">
        <v>2778</v>
      </c>
      <c r="I36" s="206">
        <v>243880</v>
      </c>
      <c r="J36" s="206">
        <v>199537</v>
      </c>
      <c r="K36" s="206">
        <v>40928</v>
      </c>
      <c r="L36" s="206">
        <v>5978</v>
      </c>
      <c r="M36" s="206">
        <v>8522</v>
      </c>
      <c r="N36" s="206">
        <v>16512</v>
      </c>
      <c r="O36" s="206">
        <v>102001</v>
      </c>
      <c r="P36" s="206">
        <v>12583</v>
      </c>
      <c r="Q36" s="206">
        <v>662726</v>
      </c>
    </row>
    <row r="37" spans="3:17" x14ac:dyDescent="0.25">
      <c r="C37" s="206">
        <v>0</v>
      </c>
      <c r="D37" s="206">
        <v>7319</v>
      </c>
      <c r="E37" s="206">
        <v>7499</v>
      </c>
      <c r="F37" s="206">
        <v>10798</v>
      </c>
      <c r="G37" s="206">
        <v>15919</v>
      </c>
      <c r="H37" s="206">
        <v>3169</v>
      </c>
      <c r="I37" s="206">
        <v>204495</v>
      </c>
      <c r="J37" s="206">
        <v>13828</v>
      </c>
      <c r="K37" s="206">
        <v>254871</v>
      </c>
      <c r="L37" s="206">
        <v>22585</v>
      </c>
      <c r="M37" s="206">
        <v>54641</v>
      </c>
      <c r="N37" s="206">
        <v>44442</v>
      </c>
      <c r="O37" s="206">
        <v>-199</v>
      </c>
      <c r="P37" s="206">
        <v>11544</v>
      </c>
      <c r="Q37" s="206">
        <v>650913</v>
      </c>
    </row>
    <row r="38" spans="3:17" x14ac:dyDescent="0.25">
      <c r="C38" s="206">
        <v>0</v>
      </c>
      <c r="D38" s="206">
        <v>9209</v>
      </c>
      <c r="E38" s="206">
        <v>26178</v>
      </c>
      <c r="F38" s="206">
        <v>34048</v>
      </c>
      <c r="G38" s="206">
        <v>10252</v>
      </c>
      <c r="H38" s="206">
        <v>75397</v>
      </c>
      <c r="I38" s="206">
        <v>142505</v>
      </c>
      <c r="J38" s="206">
        <v>84624</v>
      </c>
      <c r="K38" s="206">
        <v>0</v>
      </c>
      <c r="L38" s="206">
        <v>11186</v>
      </c>
      <c r="M38" s="206">
        <v>85730</v>
      </c>
      <c r="N38" s="206">
        <v>131502</v>
      </c>
      <c r="O38" s="206">
        <v>8072</v>
      </c>
      <c r="P38" s="206">
        <v>11126</v>
      </c>
      <c r="Q38" s="206">
        <v>629828</v>
      </c>
    </row>
    <row r="39" spans="3:17" x14ac:dyDescent="0.25">
      <c r="C39" s="206">
        <v>0</v>
      </c>
      <c r="D39" s="206">
        <v>12117</v>
      </c>
      <c r="E39" s="206">
        <v>30826</v>
      </c>
      <c r="F39" s="206">
        <v>23617</v>
      </c>
      <c r="G39" s="206">
        <v>42553</v>
      </c>
      <c r="H39" s="206">
        <v>10924</v>
      </c>
      <c r="I39" s="206">
        <v>430134</v>
      </c>
      <c r="J39" s="206">
        <v>302718</v>
      </c>
      <c r="K39" s="206">
        <v>0</v>
      </c>
      <c r="L39" s="206">
        <v>36041</v>
      </c>
      <c r="M39" s="206">
        <v>38853</v>
      </c>
      <c r="N39" s="206">
        <v>41637</v>
      </c>
      <c r="O39" s="206">
        <v>0</v>
      </c>
      <c r="P39" s="206">
        <v>1810</v>
      </c>
      <c r="Q39" s="206">
        <v>971231</v>
      </c>
    </row>
    <row r="40" spans="3:17" x14ac:dyDescent="0.25">
      <c r="C40" s="206">
        <v>0</v>
      </c>
      <c r="D40" s="206">
        <v>-1019</v>
      </c>
      <c r="E40" s="206">
        <v>933</v>
      </c>
      <c r="F40" s="206">
        <v>17845</v>
      </c>
      <c r="G40" s="206">
        <v>4595</v>
      </c>
      <c r="H40" s="206">
        <v>1145</v>
      </c>
      <c r="I40" s="206">
        <v>392259</v>
      </c>
      <c r="J40" s="206">
        <v>232738</v>
      </c>
      <c r="K40" s="206">
        <v>0</v>
      </c>
      <c r="L40" s="206">
        <v>12488</v>
      </c>
      <c r="M40" s="206">
        <v>2925</v>
      </c>
      <c r="N40" s="206">
        <v>26830</v>
      </c>
      <c r="O40" s="206">
        <v>0</v>
      </c>
      <c r="P40" s="206">
        <v>86056</v>
      </c>
      <c r="Q40" s="206">
        <v>776796</v>
      </c>
    </row>
    <row r="41" spans="3:17" x14ac:dyDescent="0.25">
      <c r="C41" s="206">
        <v>358</v>
      </c>
      <c r="D41" s="206">
        <v>8079</v>
      </c>
      <c r="E41" s="206">
        <v>6049</v>
      </c>
      <c r="F41" s="206">
        <v>15612</v>
      </c>
      <c r="G41" s="206">
        <v>4840</v>
      </c>
      <c r="H41" s="206">
        <v>10109</v>
      </c>
      <c r="I41" s="206">
        <v>169853</v>
      </c>
      <c r="J41" s="206">
        <v>175669</v>
      </c>
      <c r="K41" s="206">
        <v>13417</v>
      </c>
      <c r="L41" s="206">
        <v>5847</v>
      </c>
      <c r="M41" s="206">
        <v>10499</v>
      </c>
      <c r="N41" s="206">
        <v>52815</v>
      </c>
      <c r="O41" s="206">
        <v>110080</v>
      </c>
      <c r="P41" s="206">
        <v>24241</v>
      </c>
      <c r="Q41" s="206">
        <v>607467</v>
      </c>
    </row>
    <row r="42" spans="3:17" x14ac:dyDescent="0.25">
      <c r="C42" s="206">
        <v>0</v>
      </c>
      <c r="D42" s="206">
        <v>49688</v>
      </c>
      <c r="E42" s="206">
        <v>91609</v>
      </c>
      <c r="F42" s="206">
        <v>225317</v>
      </c>
      <c r="G42" s="206">
        <v>76921</v>
      </c>
      <c r="H42" s="206">
        <v>53860</v>
      </c>
      <c r="I42" s="206">
        <v>1242558</v>
      </c>
      <c r="J42" s="206">
        <v>-90802</v>
      </c>
      <c r="K42" s="206">
        <v>1231710</v>
      </c>
      <c r="L42" s="206">
        <v>96075</v>
      </c>
      <c r="M42" s="206">
        <v>179384</v>
      </c>
      <c r="N42" s="206">
        <v>278863</v>
      </c>
      <c r="O42" s="206">
        <v>4979873</v>
      </c>
      <c r="P42" s="206">
        <v>38209</v>
      </c>
      <c r="Q42" s="206">
        <v>8453266</v>
      </c>
    </row>
    <row r="43" spans="3:17" x14ac:dyDescent="0.25">
      <c r="C43" s="206">
        <v>0</v>
      </c>
      <c r="D43" s="206">
        <v>0</v>
      </c>
      <c r="E43" s="206">
        <v>0</v>
      </c>
      <c r="F43" s="206">
        <v>0</v>
      </c>
      <c r="G43" s="206">
        <v>0</v>
      </c>
      <c r="H43" s="206">
        <v>0</v>
      </c>
      <c r="I43" s="206">
        <v>0</v>
      </c>
      <c r="J43" s="206">
        <v>0</v>
      </c>
      <c r="K43" s="206">
        <v>0</v>
      </c>
      <c r="L43" s="206">
        <v>0</v>
      </c>
      <c r="M43" s="206">
        <v>0</v>
      </c>
      <c r="N43" s="206">
        <v>0</v>
      </c>
      <c r="O43" s="206">
        <v>0</v>
      </c>
      <c r="P43" s="206">
        <v>0</v>
      </c>
      <c r="Q43" s="206">
        <v>0</v>
      </c>
    </row>
    <row r="44" spans="3:17" x14ac:dyDescent="0.25">
      <c r="C44" s="206">
        <f>SUM(C7:C43)</f>
        <v>32643</v>
      </c>
      <c r="D44" s="206">
        <f t="shared" ref="D44:Q44" si="0">SUM(D7:D43)</f>
        <v>886494</v>
      </c>
      <c r="E44" s="206">
        <f t="shared" si="0"/>
        <v>1168483</v>
      </c>
      <c r="F44" s="206">
        <f t="shared" si="0"/>
        <v>2535992</v>
      </c>
      <c r="G44" s="206">
        <f t="shared" si="0"/>
        <v>1511033</v>
      </c>
      <c r="H44" s="206">
        <f t="shared" si="0"/>
        <v>1687757</v>
      </c>
      <c r="I44" s="206">
        <f t="shared" si="0"/>
        <v>18242263</v>
      </c>
      <c r="J44" s="206">
        <f t="shared" si="0"/>
        <v>17015879</v>
      </c>
      <c r="K44" s="206">
        <f t="shared" si="0"/>
        <v>6641595</v>
      </c>
      <c r="L44" s="206">
        <f t="shared" si="0"/>
        <v>2902521</v>
      </c>
      <c r="M44" s="206">
        <f t="shared" si="0"/>
        <v>2455371</v>
      </c>
      <c r="N44" s="206">
        <f t="shared" si="0"/>
        <v>5379642</v>
      </c>
      <c r="O44" s="206">
        <f t="shared" si="0"/>
        <v>23918748</v>
      </c>
      <c r="P44" s="206">
        <f t="shared" si="0"/>
        <v>1769821</v>
      </c>
      <c r="Q44" s="206">
        <f t="shared" si="0"/>
        <v>86148253</v>
      </c>
    </row>
    <row r="46" spans="3:17" x14ac:dyDescent="0.25">
      <c r="C46">
        <v>22046</v>
      </c>
      <c r="D46">
        <v>55590</v>
      </c>
      <c r="E46">
        <v>0</v>
      </c>
      <c r="F46">
        <v>578308</v>
      </c>
      <c r="G46">
        <v>20628</v>
      </c>
      <c r="H46">
        <v>41927</v>
      </c>
      <c r="I46">
        <v>0</v>
      </c>
      <c r="J46">
        <v>83792</v>
      </c>
      <c r="K46">
        <v>0</v>
      </c>
      <c r="L46">
        <v>7237</v>
      </c>
      <c r="M46">
        <v>-30</v>
      </c>
      <c r="N46">
        <v>785</v>
      </c>
      <c r="O46">
        <v>447040</v>
      </c>
      <c r="P46">
        <v>117368</v>
      </c>
      <c r="Q46">
        <v>1374689</v>
      </c>
    </row>
    <row r="47" spans="3:17" x14ac:dyDescent="0.25">
      <c r="C47">
        <v>825</v>
      </c>
      <c r="D47">
        <v>237048</v>
      </c>
      <c r="E47">
        <v>0</v>
      </c>
      <c r="F47">
        <v>1212861</v>
      </c>
      <c r="G47">
        <v>13962</v>
      </c>
      <c r="H47">
        <v>179439</v>
      </c>
      <c r="I47">
        <v>0</v>
      </c>
      <c r="J47">
        <v>294190</v>
      </c>
      <c r="K47">
        <v>0</v>
      </c>
      <c r="L47">
        <v>8942</v>
      </c>
      <c r="M47">
        <v>-20</v>
      </c>
      <c r="N47">
        <v>-13</v>
      </c>
      <c r="O47">
        <v>318152</v>
      </c>
      <c r="P47">
        <v>350729</v>
      </c>
      <c r="Q47">
        <v>2616116</v>
      </c>
    </row>
    <row r="48" spans="3:17" x14ac:dyDescent="0.25">
      <c r="C48">
        <v>5933</v>
      </c>
      <c r="D48">
        <v>683260</v>
      </c>
      <c r="E48">
        <v>-100</v>
      </c>
      <c r="F48">
        <v>3271575</v>
      </c>
      <c r="G48">
        <v>121900</v>
      </c>
      <c r="H48">
        <v>561432</v>
      </c>
      <c r="I48">
        <v>19633</v>
      </c>
      <c r="J48">
        <v>546258</v>
      </c>
      <c r="K48">
        <v>0</v>
      </c>
      <c r="L48">
        <v>757991</v>
      </c>
      <c r="M48">
        <v>500098</v>
      </c>
      <c r="N48">
        <v>7891</v>
      </c>
      <c r="O48">
        <v>3339849</v>
      </c>
      <c r="P48">
        <v>1039219</v>
      </c>
      <c r="Q48">
        <v>10854940</v>
      </c>
    </row>
    <row r="49" spans="3:17" x14ac:dyDescent="0.25">
      <c r="C49">
        <f>SUM(C46:C48)</f>
        <v>28804</v>
      </c>
      <c r="D49">
        <f t="shared" ref="D49:Q49" si="1">SUM(D46:D48)</f>
        <v>975898</v>
      </c>
      <c r="E49">
        <f t="shared" si="1"/>
        <v>-100</v>
      </c>
      <c r="F49">
        <f t="shared" si="1"/>
        <v>5062744</v>
      </c>
      <c r="G49">
        <f t="shared" si="1"/>
        <v>156490</v>
      </c>
      <c r="H49">
        <f t="shared" si="1"/>
        <v>782798</v>
      </c>
      <c r="I49">
        <f t="shared" si="1"/>
        <v>19633</v>
      </c>
      <c r="J49">
        <f t="shared" si="1"/>
        <v>924240</v>
      </c>
      <c r="K49">
        <f t="shared" si="1"/>
        <v>0</v>
      </c>
      <c r="L49">
        <f t="shared" si="1"/>
        <v>774170</v>
      </c>
      <c r="M49">
        <f t="shared" si="1"/>
        <v>500048</v>
      </c>
      <c r="N49">
        <f t="shared" si="1"/>
        <v>8663</v>
      </c>
      <c r="O49">
        <f t="shared" si="1"/>
        <v>4105041</v>
      </c>
      <c r="P49">
        <f t="shared" si="1"/>
        <v>1507316</v>
      </c>
      <c r="Q49">
        <f t="shared" si="1"/>
        <v>14845745</v>
      </c>
    </row>
    <row r="51" spans="3:17" x14ac:dyDescent="0.25">
      <c r="C51" s="207"/>
      <c r="D51" s="207"/>
      <c r="E51" s="207"/>
      <c r="F51" s="207"/>
      <c r="G51" s="207"/>
      <c r="H51" s="207"/>
      <c r="I51" s="207"/>
      <c r="J51" s="207"/>
      <c r="K51" s="207"/>
      <c r="L51" s="207"/>
      <c r="M51" s="207"/>
      <c r="N51" s="207"/>
      <c r="O51" s="207"/>
      <c r="P51" s="207"/>
      <c r="Q51" s="20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pageSetUpPr fitToPage="1"/>
  </sheetPr>
  <dimension ref="A1:R53"/>
  <sheetViews>
    <sheetView showGridLines="0" topLeftCell="B1" zoomScale="80" zoomScaleNormal="80" workbookViewId="0">
      <selection activeCell="C6" sqref="B5:Q6"/>
    </sheetView>
  </sheetViews>
  <sheetFormatPr defaultColWidth="12" defaultRowHeight="21" customHeight="1" x14ac:dyDescent="0.25"/>
  <cols>
    <col min="1" max="1" width="12" style="13"/>
    <col min="2" max="2" width="47.85546875" style="29" bestFit="1" customWidth="1"/>
    <col min="3" max="17" width="18.28515625" style="13" customWidth="1"/>
    <col min="18" max="16384" width="12" style="13"/>
  </cols>
  <sheetData>
    <row r="1" spans="2:18" ht="24.75" customHeight="1" x14ac:dyDescent="0.25"/>
    <row r="2" spans="2:18" ht="15" x14ac:dyDescent="0.25"/>
    <row r="3" spans="2:18" ht="15" x14ac:dyDescent="0.25">
      <c r="B3" s="290" t="s">
        <v>256</v>
      </c>
      <c r="C3" s="290"/>
      <c r="D3" s="290"/>
      <c r="E3" s="290"/>
      <c r="F3" s="290"/>
      <c r="G3" s="290"/>
      <c r="H3" s="290"/>
      <c r="I3" s="290"/>
      <c r="J3" s="290"/>
      <c r="K3" s="290"/>
      <c r="L3" s="290"/>
      <c r="M3" s="290"/>
      <c r="N3" s="290"/>
      <c r="O3" s="290"/>
      <c r="P3" s="290"/>
      <c r="Q3" s="290"/>
      <c r="R3" s="15"/>
    </row>
    <row r="4" spans="2:18" ht="45" x14ac:dyDescent="0.25">
      <c r="B4" s="110" t="s">
        <v>0</v>
      </c>
      <c r="C4" s="113" t="s">
        <v>174</v>
      </c>
      <c r="D4" s="113" t="s">
        <v>184</v>
      </c>
      <c r="E4" s="113" t="s">
        <v>175</v>
      </c>
      <c r="F4" s="113" t="s">
        <v>176</v>
      </c>
      <c r="G4" s="113" t="s">
        <v>177</v>
      </c>
      <c r="H4" s="113" t="s">
        <v>178</v>
      </c>
      <c r="I4" s="113" t="s">
        <v>179</v>
      </c>
      <c r="J4" s="113" t="s">
        <v>178</v>
      </c>
      <c r="K4" s="113" t="s">
        <v>180</v>
      </c>
      <c r="L4" s="113" t="s">
        <v>181</v>
      </c>
      <c r="M4" s="113" t="s">
        <v>77</v>
      </c>
      <c r="N4" s="113" t="s">
        <v>78</v>
      </c>
      <c r="O4" s="113" t="s">
        <v>182</v>
      </c>
      <c r="P4" s="113" t="s">
        <v>2</v>
      </c>
      <c r="Q4" s="113" t="s">
        <v>183</v>
      </c>
      <c r="R4" s="135"/>
    </row>
    <row r="5" spans="2:18" ht="28.5" customHeight="1" x14ac:dyDescent="0.25">
      <c r="B5" s="292" t="s">
        <v>16</v>
      </c>
      <c r="C5" s="292"/>
      <c r="D5" s="292"/>
      <c r="E5" s="292"/>
      <c r="F5" s="292"/>
      <c r="G5" s="292"/>
      <c r="H5" s="292"/>
      <c r="I5" s="292"/>
      <c r="J5" s="292"/>
      <c r="K5" s="292"/>
      <c r="L5" s="292"/>
      <c r="M5" s="292"/>
      <c r="N5" s="292"/>
      <c r="O5" s="292"/>
      <c r="P5" s="292"/>
      <c r="Q5" s="292"/>
      <c r="R5" s="135"/>
    </row>
    <row r="6" spans="2:18" ht="28.5" customHeight="1" x14ac:dyDescent="0.25">
      <c r="B6" s="128" t="s">
        <v>17</v>
      </c>
      <c r="C6" s="131">
        <v>6244856</v>
      </c>
      <c r="D6" s="131">
        <v>0</v>
      </c>
      <c r="E6" s="131">
        <v>992257</v>
      </c>
      <c r="F6" s="131">
        <v>5252600</v>
      </c>
      <c r="G6" s="131">
        <v>1834684</v>
      </c>
      <c r="H6" s="131">
        <v>0</v>
      </c>
      <c r="I6" s="131">
        <v>2942605</v>
      </c>
      <c r="J6" s="131">
        <v>0</v>
      </c>
      <c r="K6" s="131">
        <v>4144679</v>
      </c>
      <c r="L6" s="131">
        <v>2861885</v>
      </c>
      <c r="M6" s="131">
        <v>381531</v>
      </c>
      <c r="N6" s="131">
        <v>802206</v>
      </c>
      <c r="O6" s="131">
        <v>99057</v>
      </c>
      <c r="P6" s="131">
        <v>221877</v>
      </c>
      <c r="Q6" s="134">
        <v>320935</v>
      </c>
      <c r="R6" s="145"/>
    </row>
    <row r="7" spans="2:18" ht="28.5" customHeight="1" x14ac:dyDescent="0.25">
      <c r="B7" s="128" t="s">
        <v>18</v>
      </c>
      <c r="C7" s="131">
        <v>3145060</v>
      </c>
      <c r="D7" s="131">
        <v>17188</v>
      </c>
      <c r="E7" s="131">
        <v>600429</v>
      </c>
      <c r="F7" s="131">
        <v>2561819</v>
      </c>
      <c r="G7" s="131">
        <v>909325</v>
      </c>
      <c r="H7" s="131">
        <v>0</v>
      </c>
      <c r="I7" s="131">
        <v>979516</v>
      </c>
      <c r="J7" s="131">
        <v>0</v>
      </c>
      <c r="K7" s="131">
        <v>2491628</v>
      </c>
      <c r="L7" s="131">
        <v>1220452</v>
      </c>
      <c r="M7" s="131">
        <v>80597</v>
      </c>
      <c r="N7" s="131">
        <v>920832</v>
      </c>
      <c r="O7" s="131">
        <v>269747</v>
      </c>
      <c r="P7" s="131">
        <v>66355</v>
      </c>
      <c r="Q7" s="134">
        <v>336102</v>
      </c>
      <c r="R7" s="145"/>
    </row>
    <row r="8" spans="2:18" ht="28.5" customHeight="1" x14ac:dyDescent="0.25">
      <c r="B8" s="128" t="s">
        <v>19</v>
      </c>
      <c r="C8" s="131">
        <v>3588476</v>
      </c>
      <c r="D8" s="131">
        <v>81463</v>
      </c>
      <c r="E8" s="131">
        <v>1416352</v>
      </c>
      <c r="F8" s="131">
        <v>2253588</v>
      </c>
      <c r="G8" s="131">
        <v>890118</v>
      </c>
      <c r="H8" s="131">
        <v>0</v>
      </c>
      <c r="I8" s="131">
        <v>773004</v>
      </c>
      <c r="J8" s="131">
        <v>0</v>
      </c>
      <c r="K8" s="131">
        <v>2370702</v>
      </c>
      <c r="L8" s="131">
        <v>1388332</v>
      </c>
      <c r="M8" s="131">
        <v>91188</v>
      </c>
      <c r="N8" s="131">
        <v>714488</v>
      </c>
      <c r="O8" s="131">
        <v>176694</v>
      </c>
      <c r="P8" s="131">
        <v>0</v>
      </c>
      <c r="Q8" s="134">
        <v>176694</v>
      </c>
      <c r="R8" s="145"/>
    </row>
    <row r="9" spans="2:18" ht="28.5" customHeight="1" x14ac:dyDescent="0.25">
      <c r="B9" s="128" t="s">
        <v>202</v>
      </c>
      <c r="C9" s="131">
        <v>63060</v>
      </c>
      <c r="D9" s="131">
        <v>0</v>
      </c>
      <c r="E9" s="131">
        <v>32368</v>
      </c>
      <c r="F9" s="131">
        <v>30693</v>
      </c>
      <c r="G9" s="131">
        <v>0</v>
      </c>
      <c r="H9" s="131">
        <v>0</v>
      </c>
      <c r="I9" s="131">
        <v>25729</v>
      </c>
      <c r="J9" s="131">
        <v>0</v>
      </c>
      <c r="K9" s="131">
        <v>4963</v>
      </c>
      <c r="L9" s="131">
        <v>5167</v>
      </c>
      <c r="M9" s="131">
        <v>1393</v>
      </c>
      <c r="N9" s="131">
        <v>182184</v>
      </c>
      <c r="O9" s="131">
        <v>-183781</v>
      </c>
      <c r="P9" s="131">
        <v>93745</v>
      </c>
      <c r="Q9" s="134">
        <v>-90035</v>
      </c>
      <c r="R9" s="145"/>
    </row>
    <row r="10" spans="2:18" ht="28.5" customHeight="1" x14ac:dyDescent="0.25">
      <c r="B10" s="128" t="s">
        <v>20</v>
      </c>
      <c r="C10" s="131">
        <v>8995974</v>
      </c>
      <c r="D10" s="131">
        <v>0</v>
      </c>
      <c r="E10" s="131">
        <v>2481008</v>
      </c>
      <c r="F10" s="131">
        <v>6514967</v>
      </c>
      <c r="G10" s="131">
        <v>3204141</v>
      </c>
      <c r="H10" s="131">
        <v>0</v>
      </c>
      <c r="I10" s="131">
        <v>2734927</v>
      </c>
      <c r="J10" s="131">
        <v>0</v>
      </c>
      <c r="K10" s="131">
        <v>6984181</v>
      </c>
      <c r="L10" s="131">
        <v>4953199</v>
      </c>
      <c r="M10" s="131">
        <v>645185</v>
      </c>
      <c r="N10" s="131">
        <v>1493744</v>
      </c>
      <c r="O10" s="131">
        <v>-107947</v>
      </c>
      <c r="P10" s="131">
        <v>0</v>
      </c>
      <c r="Q10" s="134">
        <v>-107947</v>
      </c>
      <c r="R10" s="145"/>
    </row>
    <row r="11" spans="2:18" ht="28.5" customHeight="1" x14ac:dyDescent="0.25">
      <c r="B11" s="128" t="s">
        <v>194</v>
      </c>
      <c r="C11" s="131">
        <v>6997226</v>
      </c>
      <c r="D11" s="131">
        <v>0</v>
      </c>
      <c r="E11" s="131">
        <v>983122</v>
      </c>
      <c r="F11" s="131">
        <v>6014104</v>
      </c>
      <c r="G11" s="131">
        <v>3040464</v>
      </c>
      <c r="H11" s="131">
        <v>148842</v>
      </c>
      <c r="I11" s="131">
        <v>2530765</v>
      </c>
      <c r="J11" s="131">
        <v>86083</v>
      </c>
      <c r="K11" s="131">
        <v>6586562</v>
      </c>
      <c r="L11" s="131">
        <v>3675629</v>
      </c>
      <c r="M11" s="131">
        <v>672195</v>
      </c>
      <c r="N11" s="131">
        <v>2157134</v>
      </c>
      <c r="O11" s="131">
        <v>81603</v>
      </c>
      <c r="P11" s="131">
        <v>677552</v>
      </c>
      <c r="Q11" s="134">
        <v>759155</v>
      </c>
      <c r="R11" s="145"/>
    </row>
    <row r="12" spans="2:18" ht="28.5" customHeight="1" x14ac:dyDescent="0.25">
      <c r="B12" s="128" t="s">
        <v>21</v>
      </c>
      <c r="C12" s="131">
        <v>1701541</v>
      </c>
      <c r="D12" s="131">
        <v>24035</v>
      </c>
      <c r="E12" s="131">
        <v>401891</v>
      </c>
      <c r="F12" s="131">
        <v>1323684</v>
      </c>
      <c r="G12" s="131">
        <v>406780</v>
      </c>
      <c r="H12" s="131">
        <v>0</v>
      </c>
      <c r="I12" s="131">
        <v>664219</v>
      </c>
      <c r="J12" s="131">
        <v>0</v>
      </c>
      <c r="K12" s="131">
        <v>1066246</v>
      </c>
      <c r="L12" s="131">
        <v>838433</v>
      </c>
      <c r="M12" s="131">
        <v>168681</v>
      </c>
      <c r="N12" s="131">
        <v>428788</v>
      </c>
      <c r="O12" s="131">
        <v>-369657</v>
      </c>
      <c r="P12" s="131">
        <v>0</v>
      </c>
      <c r="Q12" s="134">
        <v>-369657</v>
      </c>
      <c r="R12" s="145"/>
    </row>
    <row r="13" spans="2:18" ht="28.5" customHeight="1" x14ac:dyDescent="0.25">
      <c r="B13" s="128" t="s">
        <v>22</v>
      </c>
      <c r="C13" s="131">
        <v>8407498</v>
      </c>
      <c r="D13" s="131">
        <v>0</v>
      </c>
      <c r="E13" s="131">
        <v>956313</v>
      </c>
      <c r="F13" s="131">
        <v>7451186</v>
      </c>
      <c r="G13" s="131">
        <v>2827370</v>
      </c>
      <c r="H13" s="131">
        <v>0</v>
      </c>
      <c r="I13" s="131">
        <v>3366626</v>
      </c>
      <c r="J13" s="131">
        <v>0</v>
      </c>
      <c r="K13" s="131">
        <v>6911930</v>
      </c>
      <c r="L13" s="131">
        <v>4521575</v>
      </c>
      <c r="M13" s="131">
        <v>755766</v>
      </c>
      <c r="N13" s="131">
        <v>2252884</v>
      </c>
      <c r="O13" s="131">
        <v>-618294</v>
      </c>
      <c r="P13" s="131">
        <v>610587</v>
      </c>
      <c r="Q13" s="134">
        <v>-7707</v>
      </c>
      <c r="R13" s="145"/>
    </row>
    <row r="14" spans="2:18" ht="28.5" customHeight="1" x14ac:dyDescent="0.25">
      <c r="B14" s="128" t="s">
        <v>23</v>
      </c>
      <c r="C14" s="131">
        <v>299866</v>
      </c>
      <c r="D14" s="131">
        <v>12749</v>
      </c>
      <c r="E14" s="131">
        <v>3737</v>
      </c>
      <c r="F14" s="131">
        <v>308878</v>
      </c>
      <c r="G14" s="131">
        <v>115724</v>
      </c>
      <c r="H14" s="131">
        <v>0</v>
      </c>
      <c r="I14" s="131">
        <v>112624</v>
      </c>
      <c r="J14" s="131">
        <v>0</v>
      </c>
      <c r="K14" s="131">
        <v>311978</v>
      </c>
      <c r="L14" s="131">
        <v>135949</v>
      </c>
      <c r="M14" s="131">
        <v>20177</v>
      </c>
      <c r="N14" s="131">
        <v>155480</v>
      </c>
      <c r="O14" s="131">
        <v>372</v>
      </c>
      <c r="P14" s="131">
        <v>43598</v>
      </c>
      <c r="Q14" s="134">
        <v>43970</v>
      </c>
      <c r="R14" s="145"/>
    </row>
    <row r="15" spans="2:18" ht="28.5" customHeight="1" x14ac:dyDescent="0.25">
      <c r="B15" s="128" t="s">
        <v>24</v>
      </c>
      <c r="C15" s="131">
        <v>3224740</v>
      </c>
      <c r="D15" s="131">
        <v>0</v>
      </c>
      <c r="E15" s="131">
        <v>79756</v>
      </c>
      <c r="F15" s="131">
        <v>3144984</v>
      </c>
      <c r="G15" s="131">
        <v>791135</v>
      </c>
      <c r="H15" s="131">
        <v>0</v>
      </c>
      <c r="I15" s="131">
        <v>904419</v>
      </c>
      <c r="J15" s="131">
        <v>0</v>
      </c>
      <c r="K15" s="131">
        <v>3031700</v>
      </c>
      <c r="L15" s="131">
        <v>1787823</v>
      </c>
      <c r="M15" s="131">
        <v>301961</v>
      </c>
      <c r="N15" s="131">
        <v>958922</v>
      </c>
      <c r="O15" s="131">
        <v>-17006</v>
      </c>
      <c r="P15" s="131">
        <v>0</v>
      </c>
      <c r="Q15" s="134">
        <v>-17006</v>
      </c>
      <c r="R15" s="145"/>
    </row>
    <row r="16" spans="2:18" ht="28.5" customHeight="1" x14ac:dyDescent="0.25">
      <c r="B16" s="128" t="s">
        <v>25</v>
      </c>
      <c r="C16" s="131">
        <v>1674182</v>
      </c>
      <c r="D16" s="131">
        <v>43145</v>
      </c>
      <c r="E16" s="131">
        <v>398438</v>
      </c>
      <c r="F16" s="131">
        <v>1318889</v>
      </c>
      <c r="G16" s="131">
        <v>493386</v>
      </c>
      <c r="H16" s="131">
        <v>0</v>
      </c>
      <c r="I16" s="131">
        <v>498708</v>
      </c>
      <c r="J16" s="131">
        <v>0</v>
      </c>
      <c r="K16" s="131">
        <v>1313568</v>
      </c>
      <c r="L16" s="131">
        <v>778445</v>
      </c>
      <c r="M16" s="131">
        <v>132530</v>
      </c>
      <c r="N16" s="131">
        <v>387551</v>
      </c>
      <c r="O16" s="131">
        <v>15042</v>
      </c>
      <c r="P16" s="131">
        <v>0</v>
      </c>
      <c r="Q16" s="134">
        <v>15042</v>
      </c>
      <c r="R16" s="145"/>
    </row>
    <row r="17" spans="2:18" ht="28.5" customHeight="1" x14ac:dyDescent="0.25">
      <c r="B17" s="128" t="s">
        <v>26</v>
      </c>
      <c r="C17" s="131">
        <v>3831052</v>
      </c>
      <c r="D17" s="131">
        <v>99900</v>
      </c>
      <c r="E17" s="131">
        <v>1752360</v>
      </c>
      <c r="F17" s="131">
        <v>2178592</v>
      </c>
      <c r="G17" s="131">
        <v>918772</v>
      </c>
      <c r="H17" s="131">
        <v>0</v>
      </c>
      <c r="I17" s="131">
        <v>753348</v>
      </c>
      <c r="J17" s="131">
        <v>0</v>
      </c>
      <c r="K17" s="131">
        <v>2344016</v>
      </c>
      <c r="L17" s="131">
        <v>1951647</v>
      </c>
      <c r="M17" s="131">
        <v>127405</v>
      </c>
      <c r="N17" s="131">
        <v>693880</v>
      </c>
      <c r="O17" s="131">
        <v>-428916</v>
      </c>
      <c r="P17" s="131">
        <v>0</v>
      </c>
      <c r="Q17" s="134">
        <v>-428916</v>
      </c>
      <c r="R17" s="145"/>
    </row>
    <row r="18" spans="2:18" ht="28.5" customHeight="1" x14ac:dyDescent="0.25">
      <c r="B18" s="128" t="s">
        <v>27</v>
      </c>
      <c r="C18" s="131">
        <v>4707811</v>
      </c>
      <c r="D18" s="131">
        <v>74273</v>
      </c>
      <c r="E18" s="131">
        <v>2337947</v>
      </c>
      <c r="F18" s="131">
        <v>2444137</v>
      </c>
      <c r="G18" s="131">
        <v>994752</v>
      </c>
      <c r="H18" s="131">
        <v>0</v>
      </c>
      <c r="I18" s="131">
        <v>1006666</v>
      </c>
      <c r="J18" s="131">
        <v>0</v>
      </c>
      <c r="K18" s="131">
        <v>2432223</v>
      </c>
      <c r="L18" s="131">
        <v>1441423</v>
      </c>
      <c r="M18" s="131">
        <v>73727</v>
      </c>
      <c r="N18" s="131">
        <v>631983</v>
      </c>
      <c r="O18" s="131">
        <v>285089</v>
      </c>
      <c r="P18" s="131">
        <v>449024</v>
      </c>
      <c r="Q18" s="134">
        <v>734112</v>
      </c>
      <c r="R18" s="145"/>
    </row>
    <row r="19" spans="2:18" ht="28.5" customHeight="1" x14ac:dyDescent="0.25">
      <c r="B19" s="128" t="s">
        <v>28</v>
      </c>
      <c r="C19" s="131">
        <v>2211696</v>
      </c>
      <c r="D19" s="131">
        <v>11028</v>
      </c>
      <c r="E19" s="131">
        <v>282119</v>
      </c>
      <c r="F19" s="131">
        <v>1940605</v>
      </c>
      <c r="G19" s="131">
        <v>553561</v>
      </c>
      <c r="H19" s="131">
        <v>0</v>
      </c>
      <c r="I19" s="131">
        <v>861201</v>
      </c>
      <c r="J19" s="131">
        <v>0</v>
      </c>
      <c r="K19" s="131">
        <v>1632966</v>
      </c>
      <c r="L19" s="131">
        <v>1117598</v>
      </c>
      <c r="M19" s="131">
        <v>185226</v>
      </c>
      <c r="N19" s="131">
        <v>366707</v>
      </c>
      <c r="O19" s="131">
        <v>-36566</v>
      </c>
      <c r="P19" s="131">
        <v>208736</v>
      </c>
      <c r="Q19" s="134">
        <v>172170</v>
      </c>
      <c r="R19" s="145"/>
    </row>
    <row r="20" spans="2:18" ht="28.5" customHeight="1" x14ac:dyDescent="0.25">
      <c r="B20" s="128" t="s">
        <v>29</v>
      </c>
      <c r="C20" s="131">
        <v>5326894</v>
      </c>
      <c r="D20" s="131">
        <v>13285</v>
      </c>
      <c r="E20" s="131">
        <v>2263053</v>
      </c>
      <c r="F20" s="131">
        <v>3077126</v>
      </c>
      <c r="G20" s="131">
        <v>1193420</v>
      </c>
      <c r="H20" s="131">
        <v>0</v>
      </c>
      <c r="I20" s="131">
        <v>1208120</v>
      </c>
      <c r="J20" s="131">
        <v>0</v>
      </c>
      <c r="K20" s="131">
        <v>3062426</v>
      </c>
      <c r="L20" s="131">
        <v>1355302</v>
      </c>
      <c r="M20" s="131">
        <v>63702</v>
      </c>
      <c r="N20" s="131">
        <v>1239266</v>
      </c>
      <c r="O20" s="131">
        <v>404156</v>
      </c>
      <c r="P20" s="131">
        <v>483851</v>
      </c>
      <c r="Q20" s="134">
        <v>888007</v>
      </c>
      <c r="R20" s="145"/>
    </row>
    <row r="21" spans="2:18" ht="28.5" customHeight="1" x14ac:dyDescent="0.25">
      <c r="B21" s="128" t="s">
        <v>30</v>
      </c>
      <c r="C21" s="131">
        <v>6218767</v>
      </c>
      <c r="D21" s="131">
        <v>85820</v>
      </c>
      <c r="E21" s="131">
        <v>2466937</v>
      </c>
      <c r="F21" s="131">
        <v>3837650</v>
      </c>
      <c r="G21" s="131">
        <v>1360135</v>
      </c>
      <c r="H21" s="131">
        <v>0</v>
      </c>
      <c r="I21" s="131">
        <v>1397206</v>
      </c>
      <c r="J21" s="131">
        <v>0</v>
      </c>
      <c r="K21" s="131">
        <v>3800579</v>
      </c>
      <c r="L21" s="131">
        <v>2284045</v>
      </c>
      <c r="M21" s="131">
        <v>323221</v>
      </c>
      <c r="N21" s="131">
        <v>1026810</v>
      </c>
      <c r="O21" s="131">
        <v>166503</v>
      </c>
      <c r="P21" s="131">
        <v>0</v>
      </c>
      <c r="Q21" s="134">
        <v>166503</v>
      </c>
      <c r="R21" s="145"/>
    </row>
    <row r="22" spans="2:18" ht="28.5" customHeight="1" x14ac:dyDescent="0.25">
      <c r="B22" s="128" t="s">
        <v>31</v>
      </c>
      <c r="C22" s="131">
        <v>996151</v>
      </c>
      <c r="D22" s="131">
        <v>18127</v>
      </c>
      <c r="E22" s="131">
        <v>154066</v>
      </c>
      <c r="F22" s="131">
        <v>860212</v>
      </c>
      <c r="G22" s="131">
        <v>314323</v>
      </c>
      <c r="H22" s="131">
        <v>0</v>
      </c>
      <c r="I22" s="131">
        <v>374254</v>
      </c>
      <c r="J22" s="131">
        <v>0</v>
      </c>
      <c r="K22" s="131">
        <v>800281</v>
      </c>
      <c r="L22" s="131">
        <v>462072</v>
      </c>
      <c r="M22" s="131">
        <v>58183</v>
      </c>
      <c r="N22" s="131">
        <v>267661</v>
      </c>
      <c r="O22" s="131">
        <v>12364</v>
      </c>
      <c r="P22" s="131">
        <v>17227</v>
      </c>
      <c r="Q22" s="134">
        <v>29591</v>
      </c>
      <c r="R22" s="145"/>
    </row>
    <row r="23" spans="2:18" ht="28.5" customHeight="1" x14ac:dyDescent="0.25">
      <c r="B23" s="128" t="s">
        <v>32</v>
      </c>
      <c r="C23" s="131">
        <v>2300894</v>
      </c>
      <c r="D23" s="131">
        <v>0</v>
      </c>
      <c r="E23" s="131">
        <v>137080</v>
      </c>
      <c r="F23" s="131">
        <v>2163814</v>
      </c>
      <c r="G23" s="131">
        <v>387475</v>
      </c>
      <c r="H23" s="131">
        <v>0</v>
      </c>
      <c r="I23" s="131">
        <v>321883</v>
      </c>
      <c r="J23" s="131">
        <v>0</v>
      </c>
      <c r="K23" s="131">
        <v>2229406</v>
      </c>
      <c r="L23" s="131">
        <v>959959</v>
      </c>
      <c r="M23" s="131">
        <v>234479</v>
      </c>
      <c r="N23" s="131">
        <v>1098677</v>
      </c>
      <c r="O23" s="131">
        <v>-63709</v>
      </c>
      <c r="P23" s="131">
        <v>0</v>
      </c>
      <c r="Q23" s="134">
        <v>-63709</v>
      </c>
      <c r="R23" s="145"/>
    </row>
    <row r="24" spans="2:18" ht="28.5" customHeight="1" x14ac:dyDescent="0.25">
      <c r="B24" s="128" t="s">
        <v>33</v>
      </c>
      <c r="C24" s="131">
        <v>13781583</v>
      </c>
      <c r="D24" s="131">
        <v>307715</v>
      </c>
      <c r="E24" s="131">
        <v>3824792</v>
      </c>
      <c r="F24" s="131">
        <v>10264506</v>
      </c>
      <c r="G24" s="131">
        <v>3350928</v>
      </c>
      <c r="H24" s="131">
        <v>0</v>
      </c>
      <c r="I24" s="131">
        <v>4134666</v>
      </c>
      <c r="J24" s="131">
        <v>0</v>
      </c>
      <c r="K24" s="131">
        <v>9480767</v>
      </c>
      <c r="L24" s="131">
        <v>6579681</v>
      </c>
      <c r="M24" s="131">
        <v>786239</v>
      </c>
      <c r="N24" s="131">
        <v>1678359</v>
      </c>
      <c r="O24" s="131">
        <v>436488</v>
      </c>
      <c r="P24" s="131">
        <v>537632</v>
      </c>
      <c r="Q24" s="134">
        <v>974120</v>
      </c>
      <c r="R24" s="145"/>
    </row>
    <row r="25" spans="2:18" ht="28.5" customHeight="1" x14ac:dyDescent="0.25">
      <c r="B25" s="128" t="s">
        <v>34</v>
      </c>
      <c r="C25" s="131">
        <v>2911188</v>
      </c>
      <c r="D25" s="131">
        <v>85377</v>
      </c>
      <c r="E25" s="131">
        <v>1115062</v>
      </c>
      <c r="F25" s="131">
        <v>1881503</v>
      </c>
      <c r="G25" s="131">
        <v>694487</v>
      </c>
      <c r="H25" s="131">
        <v>0</v>
      </c>
      <c r="I25" s="131">
        <v>737705</v>
      </c>
      <c r="J25" s="131">
        <v>0</v>
      </c>
      <c r="K25" s="131">
        <v>1838286</v>
      </c>
      <c r="L25" s="131">
        <v>1337219</v>
      </c>
      <c r="M25" s="131">
        <v>144230</v>
      </c>
      <c r="N25" s="131">
        <v>563729</v>
      </c>
      <c r="O25" s="131">
        <v>-206893</v>
      </c>
      <c r="P25" s="131">
        <v>268411</v>
      </c>
      <c r="Q25" s="134">
        <v>61518</v>
      </c>
      <c r="R25" s="145"/>
    </row>
    <row r="26" spans="2:18" ht="28.5" customHeight="1" x14ac:dyDescent="0.25">
      <c r="B26" s="128" t="s">
        <v>35</v>
      </c>
      <c r="C26" s="131">
        <v>2480641</v>
      </c>
      <c r="D26" s="131">
        <v>44896</v>
      </c>
      <c r="E26" s="131">
        <v>224267</v>
      </c>
      <c r="F26" s="131">
        <v>2301270</v>
      </c>
      <c r="G26" s="131">
        <v>0</v>
      </c>
      <c r="H26" s="131">
        <v>1093495</v>
      </c>
      <c r="I26" s="131">
        <v>0</v>
      </c>
      <c r="J26" s="131">
        <v>1081841</v>
      </c>
      <c r="K26" s="131">
        <v>2312924</v>
      </c>
      <c r="L26" s="131">
        <v>1308512</v>
      </c>
      <c r="M26" s="131">
        <v>206204</v>
      </c>
      <c r="N26" s="131">
        <v>655218</v>
      </c>
      <c r="O26" s="131">
        <v>142990</v>
      </c>
      <c r="P26" s="131">
        <v>56910</v>
      </c>
      <c r="Q26" s="134">
        <v>199900</v>
      </c>
      <c r="R26" s="145"/>
    </row>
    <row r="27" spans="2:18" ht="28.5" customHeight="1" x14ac:dyDescent="0.25">
      <c r="B27" s="128" t="s">
        <v>36</v>
      </c>
      <c r="C27" s="131">
        <v>3102440</v>
      </c>
      <c r="D27" s="131">
        <v>0</v>
      </c>
      <c r="E27" s="131">
        <v>205859</v>
      </c>
      <c r="F27" s="131">
        <v>2896581</v>
      </c>
      <c r="G27" s="131">
        <v>1041059</v>
      </c>
      <c r="H27" s="131">
        <v>0</v>
      </c>
      <c r="I27" s="131">
        <v>1223837</v>
      </c>
      <c r="J27" s="131">
        <v>0</v>
      </c>
      <c r="K27" s="131">
        <v>2713803</v>
      </c>
      <c r="L27" s="131">
        <v>1834656</v>
      </c>
      <c r="M27" s="131">
        <v>252112</v>
      </c>
      <c r="N27" s="131">
        <v>621916</v>
      </c>
      <c r="O27" s="131">
        <v>5119</v>
      </c>
      <c r="P27" s="131">
        <v>47047</v>
      </c>
      <c r="Q27" s="134">
        <v>52166</v>
      </c>
      <c r="R27" s="145"/>
    </row>
    <row r="28" spans="2:18" ht="28.5" customHeight="1" x14ac:dyDescent="0.25">
      <c r="B28" s="128" t="s">
        <v>37</v>
      </c>
      <c r="C28" s="131">
        <v>2233714</v>
      </c>
      <c r="D28" s="131">
        <v>68337</v>
      </c>
      <c r="E28" s="131">
        <v>1138750</v>
      </c>
      <c r="F28" s="131">
        <v>1163301</v>
      </c>
      <c r="G28" s="131">
        <v>422697</v>
      </c>
      <c r="H28" s="131">
        <v>0</v>
      </c>
      <c r="I28" s="131">
        <v>453881</v>
      </c>
      <c r="J28" s="131">
        <v>0</v>
      </c>
      <c r="K28" s="131">
        <v>1132118</v>
      </c>
      <c r="L28" s="131">
        <v>528846</v>
      </c>
      <c r="M28" s="131">
        <v>63514</v>
      </c>
      <c r="N28" s="131">
        <v>302862</v>
      </c>
      <c r="O28" s="131">
        <v>236896</v>
      </c>
      <c r="P28" s="131">
        <v>0</v>
      </c>
      <c r="Q28" s="134">
        <v>236896</v>
      </c>
      <c r="R28" s="145"/>
    </row>
    <row r="29" spans="2:18" ht="28.5" customHeight="1" x14ac:dyDescent="0.25">
      <c r="B29" s="128" t="s">
        <v>38</v>
      </c>
      <c r="C29" s="131">
        <v>2038448</v>
      </c>
      <c r="D29" s="131">
        <v>-5358</v>
      </c>
      <c r="E29" s="131">
        <v>652274</v>
      </c>
      <c r="F29" s="131">
        <v>1380816</v>
      </c>
      <c r="G29" s="131">
        <v>560137</v>
      </c>
      <c r="H29" s="131">
        <v>0</v>
      </c>
      <c r="I29" s="131">
        <v>462599</v>
      </c>
      <c r="J29" s="131">
        <v>0</v>
      </c>
      <c r="K29" s="131">
        <v>1478354</v>
      </c>
      <c r="L29" s="131">
        <v>1060372</v>
      </c>
      <c r="M29" s="131">
        <v>133674</v>
      </c>
      <c r="N29" s="131">
        <v>266109</v>
      </c>
      <c r="O29" s="131">
        <v>18200</v>
      </c>
      <c r="P29" s="131">
        <v>198025</v>
      </c>
      <c r="Q29" s="134">
        <v>216225</v>
      </c>
      <c r="R29" s="145"/>
    </row>
    <row r="30" spans="2:18" ht="28.5" customHeight="1" x14ac:dyDescent="0.25">
      <c r="B30" s="128" t="s">
        <v>196</v>
      </c>
      <c r="C30" s="131">
        <v>1042138</v>
      </c>
      <c r="D30" s="131">
        <v>0</v>
      </c>
      <c r="E30" s="131">
        <v>167546</v>
      </c>
      <c r="F30" s="131">
        <v>874592</v>
      </c>
      <c r="G30" s="131">
        <v>348052</v>
      </c>
      <c r="H30" s="131">
        <v>0</v>
      </c>
      <c r="I30" s="131">
        <v>349912</v>
      </c>
      <c r="J30" s="131">
        <v>0</v>
      </c>
      <c r="K30" s="131">
        <v>872732</v>
      </c>
      <c r="L30" s="131">
        <v>355134</v>
      </c>
      <c r="M30" s="131">
        <v>101687</v>
      </c>
      <c r="N30" s="131">
        <v>444415</v>
      </c>
      <c r="O30" s="131">
        <v>-28504</v>
      </c>
      <c r="P30" s="131">
        <v>86581</v>
      </c>
      <c r="Q30" s="134">
        <v>58077</v>
      </c>
      <c r="R30" s="145"/>
    </row>
    <row r="31" spans="2:18" ht="28.5" customHeight="1" x14ac:dyDescent="0.25">
      <c r="B31" s="128" t="s">
        <v>197</v>
      </c>
      <c r="C31" s="131">
        <v>374810</v>
      </c>
      <c r="D31" s="131">
        <v>63916</v>
      </c>
      <c r="E31" s="131">
        <v>206684</v>
      </c>
      <c r="F31" s="131">
        <v>232043</v>
      </c>
      <c r="G31" s="131">
        <v>121669</v>
      </c>
      <c r="H31" s="131">
        <v>0</v>
      </c>
      <c r="I31" s="131">
        <v>104229</v>
      </c>
      <c r="J31" s="131">
        <v>0</v>
      </c>
      <c r="K31" s="131">
        <v>249482</v>
      </c>
      <c r="L31" s="131">
        <v>293545</v>
      </c>
      <c r="M31" s="131">
        <v>30560</v>
      </c>
      <c r="N31" s="131">
        <v>278270</v>
      </c>
      <c r="O31" s="131">
        <v>-352894</v>
      </c>
      <c r="P31" s="131">
        <v>151875</v>
      </c>
      <c r="Q31" s="134">
        <v>-201019</v>
      </c>
      <c r="R31" s="145"/>
    </row>
    <row r="32" spans="2:18" ht="28.5" customHeight="1" x14ac:dyDescent="0.25">
      <c r="B32" s="128" t="s">
        <v>217</v>
      </c>
      <c r="C32" s="131">
        <v>0</v>
      </c>
      <c r="D32" s="131">
        <v>0</v>
      </c>
      <c r="E32" s="131">
        <v>0</v>
      </c>
      <c r="F32" s="131">
        <v>0</v>
      </c>
      <c r="G32" s="131">
        <v>0</v>
      </c>
      <c r="H32" s="131">
        <v>0</v>
      </c>
      <c r="I32" s="131">
        <v>0</v>
      </c>
      <c r="J32" s="131">
        <v>0</v>
      </c>
      <c r="K32" s="131">
        <v>0</v>
      </c>
      <c r="L32" s="131">
        <v>0</v>
      </c>
      <c r="M32" s="131">
        <v>0</v>
      </c>
      <c r="N32" s="131">
        <v>0</v>
      </c>
      <c r="O32" s="131">
        <v>0</v>
      </c>
      <c r="P32" s="131">
        <v>0</v>
      </c>
      <c r="Q32" s="134">
        <v>0</v>
      </c>
      <c r="R32" s="145"/>
    </row>
    <row r="33" spans="2:18" ht="28.5" customHeight="1" x14ac:dyDescent="0.25">
      <c r="B33" s="128" t="s">
        <v>198</v>
      </c>
      <c r="C33" s="131">
        <v>3956999</v>
      </c>
      <c r="D33" s="131">
        <v>0</v>
      </c>
      <c r="E33" s="131">
        <v>2603177</v>
      </c>
      <c r="F33" s="131">
        <v>1353822</v>
      </c>
      <c r="G33" s="131">
        <v>522880</v>
      </c>
      <c r="H33" s="131">
        <v>34855</v>
      </c>
      <c r="I33" s="131">
        <v>659247</v>
      </c>
      <c r="J33" s="131">
        <v>34855</v>
      </c>
      <c r="K33" s="131">
        <v>1217455</v>
      </c>
      <c r="L33" s="131">
        <v>803735</v>
      </c>
      <c r="M33" s="131">
        <v>-392392</v>
      </c>
      <c r="N33" s="131">
        <v>1070757</v>
      </c>
      <c r="O33" s="131">
        <v>-264644</v>
      </c>
      <c r="P33" s="131">
        <v>66410</v>
      </c>
      <c r="Q33" s="134">
        <v>-198234</v>
      </c>
      <c r="R33" s="145"/>
    </row>
    <row r="34" spans="2:18" ht="28.5" customHeight="1" x14ac:dyDescent="0.25">
      <c r="B34" s="128" t="s">
        <v>199</v>
      </c>
      <c r="C34" s="131">
        <v>1559828</v>
      </c>
      <c r="D34" s="131">
        <v>3253</v>
      </c>
      <c r="E34" s="131">
        <v>880123</v>
      </c>
      <c r="F34" s="131">
        <v>682958</v>
      </c>
      <c r="G34" s="131">
        <v>217332</v>
      </c>
      <c r="H34" s="131">
        <v>0</v>
      </c>
      <c r="I34" s="131">
        <v>320220</v>
      </c>
      <c r="J34" s="131">
        <v>0</v>
      </c>
      <c r="K34" s="131">
        <v>580071</v>
      </c>
      <c r="L34" s="131">
        <v>256983</v>
      </c>
      <c r="M34" s="131">
        <v>3822</v>
      </c>
      <c r="N34" s="131">
        <v>361855</v>
      </c>
      <c r="O34" s="131">
        <v>-42590</v>
      </c>
      <c r="P34" s="131">
        <v>94071</v>
      </c>
      <c r="Q34" s="134">
        <v>51482</v>
      </c>
      <c r="R34" s="145"/>
    </row>
    <row r="35" spans="2:18" ht="28.5" customHeight="1" x14ac:dyDescent="0.25">
      <c r="B35" s="128" t="s">
        <v>218</v>
      </c>
      <c r="C35" s="131">
        <v>961583</v>
      </c>
      <c r="D35" s="131">
        <v>40616</v>
      </c>
      <c r="E35" s="131">
        <v>180266</v>
      </c>
      <c r="F35" s="131">
        <v>821934</v>
      </c>
      <c r="G35" s="131">
        <v>206775</v>
      </c>
      <c r="H35" s="131">
        <v>0</v>
      </c>
      <c r="I35" s="131">
        <v>365982</v>
      </c>
      <c r="J35" s="131">
        <v>0</v>
      </c>
      <c r="K35" s="131">
        <v>662726</v>
      </c>
      <c r="L35" s="131">
        <v>144508</v>
      </c>
      <c r="M35" s="131">
        <v>71194</v>
      </c>
      <c r="N35" s="131">
        <v>486005</v>
      </c>
      <c r="O35" s="131">
        <v>-38981</v>
      </c>
      <c r="P35" s="131">
        <v>24177</v>
      </c>
      <c r="Q35" s="134">
        <v>-14804</v>
      </c>
      <c r="R35" s="145"/>
    </row>
    <row r="36" spans="2:18" ht="28.5" customHeight="1" x14ac:dyDescent="0.25">
      <c r="B36" s="128" t="s">
        <v>40</v>
      </c>
      <c r="C36" s="131">
        <v>816450</v>
      </c>
      <c r="D36" s="131">
        <v>0</v>
      </c>
      <c r="E36" s="131">
        <v>185163</v>
      </c>
      <c r="F36" s="131">
        <v>631288</v>
      </c>
      <c r="G36" s="131">
        <v>354266</v>
      </c>
      <c r="H36" s="131">
        <v>0</v>
      </c>
      <c r="I36" s="131">
        <v>334641</v>
      </c>
      <c r="J36" s="131">
        <v>0</v>
      </c>
      <c r="K36" s="131">
        <v>650913</v>
      </c>
      <c r="L36" s="131">
        <v>140104</v>
      </c>
      <c r="M36" s="131">
        <v>32407</v>
      </c>
      <c r="N36" s="131">
        <v>300274</v>
      </c>
      <c r="O36" s="131">
        <v>178129</v>
      </c>
      <c r="P36" s="131">
        <v>46747</v>
      </c>
      <c r="Q36" s="134">
        <v>224876</v>
      </c>
      <c r="R36" s="145"/>
    </row>
    <row r="37" spans="2:18" ht="28.5" customHeight="1" x14ac:dyDescent="0.25">
      <c r="B37" s="128" t="s">
        <v>41</v>
      </c>
      <c r="C37" s="131">
        <v>950169</v>
      </c>
      <c r="D37" s="131">
        <v>13169</v>
      </c>
      <c r="E37" s="131">
        <v>290518</v>
      </c>
      <c r="F37" s="131">
        <v>672820</v>
      </c>
      <c r="G37" s="131">
        <v>189478</v>
      </c>
      <c r="H37" s="131">
        <v>0</v>
      </c>
      <c r="I37" s="131">
        <v>232470</v>
      </c>
      <c r="J37" s="131">
        <v>0</v>
      </c>
      <c r="K37" s="131">
        <v>629828</v>
      </c>
      <c r="L37" s="131">
        <v>264355</v>
      </c>
      <c r="M37" s="131">
        <v>57046</v>
      </c>
      <c r="N37" s="131">
        <v>191775</v>
      </c>
      <c r="O37" s="131">
        <v>116653</v>
      </c>
      <c r="P37" s="131">
        <v>0</v>
      </c>
      <c r="Q37" s="134">
        <v>116653</v>
      </c>
      <c r="R37" s="145"/>
    </row>
    <row r="38" spans="2:18" ht="28.5" customHeight="1" x14ac:dyDescent="0.25">
      <c r="B38" s="128" t="s">
        <v>42</v>
      </c>
      <c r="C38" s="131">
        <v>1093374</v>
      </c>
      <c r="D38" s="131">
        <v>2550</v>
      </c>
      <c r="E38" s="131">
        <v>158956</v>
      </c>
      <c r="F38" s="131">
        <v>936967</v>
      </c>
      <c r="G38" s="131">
        <v>482670</v>
      </c>
      <c r="H38" s="131">
        <v>0</v>
      </c>
      <c r="I38" s="131">
        <v>448407</v>
      </c>
      <c r="J38" s="131">
        <v>0</v>
      </c>
      <c r="K38" s="131">
        <v>971231</v>
      </c>
      <c r="L38" s="131">
        <v>547098</v>
      </c>
      <c r="M38" s="131">
        <v>90854</v>
      </c>
      <c r="N38" s="131">
        <v>392526</v>
      </c>
      <c r="O38" s="131">
        <v>-59248</v>
      </c>
      <c r="P38" s="131">
        <v>128840</v>
      </c>
      <c r="Q38" s="134">
        <v>69592</v>
      </c>
      <c r="R38" s="145"/>
    </row>
    <row r="39" spans="2:18" ht="28.5" customHeight="1" x14ac:dyDescent="0.25">
      <c r="B39" s="128" t="s">
        <v>43</v>
      </c>
      <c r="C39" s="131">
        <v>1018281</v>
      </c>
      <c r="D39" s="131">
        <v>33358</v>
      </c>
      <c r="E39" s="131">
        <v>137995</v>
      </c>
      <c r="F39" s="131">
        <v>913645</v>
      </c>
      <c r="G39" s="131">
        <v>253859</v>
      </c>
      <c r="H39" s="131">
        <v>0</v>
      </c>
      <c r="I39" s="131">
        <v>390707</v>
      </c>
      <c r="J39" s="131">
        <v>0</v>
      </c>
      <c r="K39" s="131">
        <v>776796</v>
      </c>
      <c r="L39" s="131">
        <v>336343</v>
      </c>
      <c r="M39" s="131">
        <v>55244</v>
      </c>
      <c r="N39" s="131">
        <v>345450</v>
      </c>
      <c r="O39" s="131">
        <v>39759</v>
      </c>
      <c r="P39" s="131">
        <v>0</v>
      </c>
      <c r="Q39" s="134">
        <v>39759</v>
      </c>
      <c r="R39" s="145"/>
    </row>
    <row r="40" spans="2:18" ht="28.5" customHeight="1" x14ac:dyDescent="0.25">
      <c r="B40" s="128" t="s">
        <v>44</v>
      </c>
      <c r="C40" s="131">
        <v>1259551</v>
      </c>
      <c r="D40" s="131">
        <v>36222</v>
      </c>
      <c r="E40" s="131">
        <v>573916</v>
      </c>
      <c r="F40" s="131">
        <v>721857</v>
      </c>
      <c r="G40" s="131">
        <v>295327</v>
      </c>
      <c r="H40" s="131">
        <v>0</v>
      </c>
      <c r="I40" s="131">
        <v>409716</v>
      </c>
      <c r="J40" s="131">
        <v>0</v>
      </c>
      <c r="K40" s="131">
        <v>607467</v>
      </c>
      <c r="L40" s="131">
        <v>334320</v>
      </c>
      <c r="M40" s="131">
        <v>-24030</v>
      </c>
      <c r="N40" s="131">
        <v>291267</v>
      </c>
      <c r="O40" s="131">
        <v>5911</v>
      </c>
      <c r="P40" s="131">
        <v>0</v>
      </c>
      <c r="Q40" s="134">
        <v>5911</v>
      </c>
      <c r="R40" s="145"/>
    </row>
    <row r="41" spans="2:18" ht="28.5" customHeight="1" x14ac:dyDescent="0.25">
      <c r="B41" s="128" t="s">
        <v>45</v>
      </c>
      <c r="C41" s="131">
        <v>10852494</v>
      </c>
      <c r="D41" s="131">
        <v>129575</v>
      </c>
      <c r="E41" s="131">
        <v>2176631</v>
      </c>
      <c r="F41" s="131">
        <v>8805438</v>
      </c>
      <c r="G41" s="131">
        <v>2934218</v>
      </c>
      <c r="H41" s="131">
        <v>0</v>
      </c>
      <c r="I41" s="131">
        <v>3286390</v>
      </c>
      <c r="J41" s="131">
        <v>0</v>
      </c>
      <c r="K41" s="131">
        <v>8453266</v>
      </c>
      <c r="L41" s="131">
        <v>5836674</v>
      </c>
      <c r="M41" s="131">
        <v>788865</v>
      </c>
      <c r="N41" s="131">
        <v>2089706</v>
      </c>
      <c r="O41" s="131">
        <v>-261979</v>
      </c>
      <c r="P41" s="131">
        <v>0</v>
      </c>
      <c r="Q41" s="134">
        <v>-261979</v>
      </c>
      <c r="R41" s="145"/>
    </row>
    <row r="42" spans="2:18" ht="28.5" customHeight="1" x14ac:dyDescent="0.25">
      <c r="B42" s="128" t="s">
        <v>46</v>
      </c>
      <c r="C42" s="131">
        <v>0</v>
      </c>
      <c r="D42" s="131">
        <v>0</v>
      </c>
      <c r="E42" s="131">
        <v>0</v>
      </c>
      <c r="F42" s="131">
        <v>0</v>
      </c>
      <c r="G42" s="131">
        <v>0</v>
      </c>
      <c r="H42" s="131">
        <v>0</v>
      </c>
      <c r="I42" s="131">
        <v>0</v>
      </c>
      <c r="J42" s="131">
        <v>0</v>
      </c>
      <c r="K42" s="131">
        <v>0</v>
      </c>
      <c r="L42" s="131">
        <v>0</v>
      </c>
      <c r="M42" s="131">
        <v>0</v>
      </c>
      <c r="N42" s="131">
        <v>0</v>
      </c>
      <c r="O42" s="131">
        <v>0</v>
      </c>
      <c r="P42" s="131">
        <v>0</v>
      </c>
      <c r="Q42" s="134">
        <v>0</v>
      </c>
      <c r="R42" s="145"/>
    </row>
    <row r="43" spans="2:18" ht="28.5" customHeight="1" x14ac:dyDescent="0.25">
      <c r="B43" s="132" t="s">
        <v>47</v>
      </c>
      <c r="C43" s="133">
        <f>SUM(C6:C42)</f>
        <v>120369435</v>
      </c>
      <c r="D43" s="133">
        <f t="shared" ref="D43:Q43" si="0">SUM(D6:D42)</f>
        <v>1304639</v>
      </c>
      <c r="E43" s="133">
        <f t="shared" si="0"/>
        <v>32461212</v>
      </c>
      <c r="F43" s="133">
        <f t="shared" si="0"/>
        <v>89212869</v>
      </c>
      <c r="G43" s="133">
        <f t="shared" si="0"/>
        <v>32231399</v>
      </c>
      <c r="H43" s="133">
        <f t="shared" si="0"/>
        <v>1277192</v>
      </c>
      <c r="I43" s="133">
        <f t="shared" si="0"/>
        <v>35370429</v>
      </c>
      <c r="J43" s="133">
        <f t="shared" si="0"/>
        <v>1202779</v>
      </c>
      <c r="K43" s="133">
        <f t="shared" si="0"/>
        <v>86148253</v>
      </c>
      <c r="L43" s="133">
        <f t="shared" si="0"/>
        <v>53701020</v>
      </c>
      <c r="M43" s="133">
        <f t="shared" si="0"/>
        <v>6718377</v>
      </c>
      <c r="N43" s="133">
        <f t="shared" si="0"/>
        <v>26119690</v>
      </c>
      <c r="O43" s="133">
        <f t="shared" si="0"/>
        <v>-390837</v>
      </c>
      <c r="P43" s="133">
        <f t="shared" si="0"/>
        <v>4579278</v>
      </c>
      <c r="Q43" s="133">
        <f t="shared" si="0"/>
        <v>4188443</v>
      </c>
      <c r="R43" s="145"/>
    </row>
    <row r="44" spans="2:18" ht="28.5" customHeight="1" x14ac:dyDescent="0.25">
      <c r="B44" s="292" t="s">
        <v>48</v>
      </c>
      <c r="C44" s="292"/>
      <c r="D44" s="292"/>
      <c r="E44" s="292"/>
      <c r="F44" s="292"/>
      <c r="G44" s="292"/>
      <c r="H44" s="292"/>
      <c r="I44" s="292"/>
      <c r="J44" s="292"/>
      <c r="K44" s="292"/>
      <c r="L44" s="292"/>
      <c r="M44" s="292"/>
      <c r="N44" s="292"/>
      <c r="O44" s="292"/>
      <c r="P44" s="292"/>
      <c r="Q44" s="292"/>
      <c r="R44" s="145"/>
    </row>
    <row r="45" spans="2:18" ht="28.5" customHeight="1" x14ac:dyDescent="0.25">
      <c r="B45" s="128" t="s">
        <v>49</v>
      </c>
      <c r="C45" s="131">
        <v>1526519</v>
      </c>
      <c r="D45" s="131">
        <v>0</v>
      </c>
      <c r="E45" s="131">
        <v>174357</v>
      </c>
      <c r="F45" s="131">
        <v>1352162</v>
      </c>
      <c r="G45" s="131">
        <v>303870</v>
      </c>
      <c r="H45" s="131">
        <v>0</v>
      </c>
      <c r="I45" s="131">
        <v>281343</v>
      </c>
      <c r="J45" s="131">
        <v>0</v>
      </c>
      <c r="K45" s="131">
        <v>1374689</v>
      </c>
      <c r="L45" s="131">
        <v>629885</v>
      </c>
      <c r="M45" s="131">
        <v>447750</v>
      </c>
      <c r="N45" s="131">
        <v>174542</v>
      </c>
      <c r="O45" s="131">
        <v>122512</v>
      </c>
      <c r="P45" s="131">
        <v>55587</v>
      </c>
      <c r="Q45" s="134">
        <v>178099</v>
      </c>
      <c r="R45" s="145"/>
    </row>
    <row r="46" spans="2:18" ht="28.5" customHeight="1" x14ac:dyDescent="0.25">
      <c r="B46" s="128" t="s">
        <v>68</v>
      </c>
      <c r="C46" s="131">
        <v>0</v>
      </c>
      <c r="D46" s="131">
        <v>2516439</v>
      </c>
      <c r="E46" s="131">
        <v>116530</v>
      </c>
      <c r="F46" s="131">
        <v>2399909</v>
      </c>
      <c r="G46" s="131">
        <v>859557</v>
      </c>
      <c r="H46" s="131">
        <v>0</v>
      </c>
      <c r="I46" s="131">
        <v>643350</v>
      </c>
      <c r="J46" s="131">
        <v>0</v>
      </c>
      <c r="K46" s="131">
        <v>2616116</v>
      </c>
      <c r="L46" s="131">
        <v>1648388</v>
      </c>
      <c r="M46" s="131">
        <v>674567</v>
      </c>
      <c r="N46" s="131">
        <v>215961</v>
      </c>
      <c r="O46" s="131">
        <v>77200</v>
      </c>
      <c r="P46" s="131">
        <v>455523</v>
      </c>
      <c r="Q46" s="134">
        <v>532723</v>
      </c>
      <c r="R46" s="145"/>
    </row>
    <row r="47" spans="2:18" ht="28.5" customHeight="1" x14ac:dyDescent="0.25">
      <c r="B47" s="128" t="s">
        <v>50</v>
      </c>
      <c r="C47" s="131">
        <v>0</v>
      </c>
      <c r="D47" s="131">
        <v>11223998</v>
      </c>
      <c r="E47" s="131">
        <v>478392</v>
      </c>
      <c r="F47" s="131">
        <v>10745606</v>
      </c>
      <c r="G47" s="131">
        <v>4407392</v>
      </c>
      <c r="H47" s="131">
        <v>0</v>
      </c>
      <c r="I47" s="131">
        <v>4298058</v>
      </c>
      <c r="J47" s="131">
        <v>0</v>
      </c>
      <c r="K47" s="131">
        <v>10854940</v>
      </c>
      <c r="L47" s="131">
        <v>5714463</v>
      </c>
      <c r="M47" s="131">
        <v>3044476</v>
      </c>
      <c r="N47" s="131">
        <v>1131123</v>
      </c>
      <c r="O47" s="131">
        <v>964877</v>
      </c>
      <c r="P47" s="131">
        <v>2584199</v>
      </c>
      <c r="Q47" s="134">
        <v>3549077</v>
      </c>
      <c r="R47" s="145"/>
    </row>
    <row r="48" spans="2:18" s="25" customFormat="1" ht="28.5" customHeight="1" x14ac:dyDescent="0.25">
      <c r="B48" s="132" t="s">
        <v>47</v>
      </c>
      <c r="C48" s="133">
        <f>SUM(C45:C47)</f>
        <v>1526519</v>
      </c>
      <c r="D48" s="133">
        <f>SUM(D45:D47)</f>
        <v>13740437</v>
      </c>
      <c r="E48" s="133">
        <f t="shared" ref="E48:P48" si="1">SUM(E45:E47)</f>
        <v>769279</v>
      </c>
      <c r="F48" s="133">
        <f t="shared" si="1"/>
        <v>14497677</v>
      </c>
      <c r="G48" s="133">
        <f t="shared" si="1"/>
        <v>5570819</v>
      </c>
      <c r="H48" s="133">
        <f t="shared" si="1"/>
        <v>0</v>
      </c>
      <c r="I48" s="133">
        <f t="shared" si="1"/>
        <v>5222751</v>
      </c>
      <c r="J48" s="133">
        <f t="shared" si="1"/>
        <v>0</v>
      </c>
      <c r="K48" s="133">
        <f t="shared" si="1"/>
        <v>14845745</v>
      </c>
      <c r="L48" s="133">
        <f t="shared" si="1"/>
        <v>7992736</v>
      </c>
      <c r="M48" s="133">
        <f t="shared" si="1"/>
        <v>4166793</v>
      </c>
      <c r="N48" s="133">
        <f t="shared" si="1"/>
        <v>1521626</v>
      </c>
      <c r="O48" s="133">
        <f t="shared" si="1"/>
        <v>1164589</v>
      </c>
      <c r="P48" s="133">
        <f t="shared" si="1"/>
        <v>3095309</v>
      </c>
      <c r="Q48" s="133">
        <f>SUM(Q45:Q47)</f>
        <v>4259899</v>
      </c>
      <c r="R48" s="145"/>
    </row>
    <row r="49" spans="1:18" ht="21" customHeight="1" x14ac:dyDescent="0.25">
      <c r="A49" s="33"/>
      <c r="B49" s="295" t="s">
        <v>52</v>
      </c>
      <c r="C49" s="295"/>
      <c r="D49" s="295"/>
      <c r="E49" s="295"/>
      <c r="F49" s="295"/>
      <c r="G49" s="295"/>
      <c r="H49" s="295"/>
      <c r="I49" s="295"/>
      <c r="J49" s="295"/>
      <c r="K49" s="295"/>
      <c r="L49" s="295"/>
      <c r="M49" s="295"/>
      <c r="N49" s="295"/>
      <c r="O49" s="295"/>
      <c r="P49" s="295"/>
      <c r="Q49" s="295"/>
      <c r="R49" s="145"/>
    </row>
    <row r="50" spans="1:18" ht="21" customHeight="1" x14ac:dyDescent="0.25">
      <c r="B50" s="147"/>
      <c r="C50" s="147"/>
      <c r="D50" s="147"/>
      <c r="E50" s="147"/>
      <c r="F50" s="147"/>
      <c r="G50" s="147"/>
      <c r="H50" s="147"/>
      <c r="I50" s="147"/>
      <c r="J50" s="147"/>
      <c r="K50" s="147"/>
      <c r="L50" s="147"/>
      <c r="M50" s="147"/>
      <c r="N50" s="147"/>
      <c r="O50" s="147"/>
      <c r="P50" s="147"/>
      <c r="Q50" s="147"/>
      <c r="R50" s="147"/>
    </row>
    <row r="51" spans="1:18" ht="21" customHeight="1" x14ac:dyDescent="0.25">
      <c r="B51" s="13"/>
    </row>
    <row r="52" spans="1:18" ht="21" customHeight="1" x14ac:dyDescent="0.25">
      <c r="B52" s="13"/>
    </row>
    <row r="53" spans="1:18" ht="21" customHeight="1" x14ac:dyDescent="0.25">
      <c r="B53" s="13"/>
    </row>
  </sheetData>
  <sheetProtection password="E931" sheet="1" objects="1" scenarios="1"/>
  <sortState ref="B6:Q41">
    <sortCondition ref="B6:B41"/>
  </sortState>
  <mergeCells count="4">
    <mergeCell ref="B3:Q3"/>
    <mergeCell ref="B5:Q5"/>
    <mergeCell ref="B44:Q44"/>
    <mergeCell ref="B49:Q49"/>
  </mergeCells>
  <pageMargins left="0.7" right="0.7" top="0.75" bottom="0.75" header="0.3" footer="0.3"/>
  <pageSetup paperSize="9" scale="36"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pageSetUpPr fitToPage="1"/>
  </sheetPr>
  <dimension ref="A1:L39"/>
  <sheetViews>
    <sheetView showGridLines="0" topLeftCell="B3" zoomScale="80" zoomScaleNormal="80" workbookViewId="0">
      <selection activeCell="F14" sqref="F14"/>
    </sheetView>
  </sheetViews>
  <sheetFormatPr defaultColWidth="21.28515625" defaultRowHeight="15" x14ac:dyDescent="0.25"/>
  <cols>
    <col min="1" max="1" width="11.140625" style="13" customWidth="1"/>
    <col min="2" max="2" width="39.140625" style="13" bestFit="1" customWidth="1"/>
    <col min="3" max="12" width="26.28515625" style="13" customWidth="1"/>
    <col min="13" max="16384" width="21.28515625" style="13"/>
  </cols>
  <sheetData>
    <row r="1" spans="1:12" ht="22.5" customHeight="1" x14ac:dyDescent="0.25"/>
    <row r="2" spans="1:12" x14ac:dyDescent="0.25">
      <c r="A2" s="148"/>
    </row>
    <row r="3" spans="1:12" ht="30" customHeight="1" x14ac:dyDescent="0.25">
      <c r="B3" s="261" t="s">
        <v>233</v>
      </c>
      <c r="C3" s="261"/>
      <c r="D3" s="261"/>
      <c r="E3" s="261"/>
      <c r="F3" s="261"/>
      <c r="G3" s="261"/>
      <c r="H3" s="261"/>
      <c r="I3" s="261"/>
      <c r="J3" s="261"/>
      <c r="K3" s="261"/>
      <c r="L3" s="261"/>
    </row>
    <row r="4" spans="1:12" ht="51.75" customHeight="1" x14ac:dyDescent="0.25">
      <c r="B4" s="150" t="s">
        <v>0</v>
      </c>
      <c r="C4" s="151" t="s">
        <v>106</v>
      </c>
      <c r="D4" s="151" t="s">
        <v>200</v>
      </c>
      <c r="E4" s="151" t="s">
        <v>213</v>
      </c>
      <c r="F4" s="151" t="s">
        <v>21</v>
      </c>
      <c r="G4" s="151" t="s">
        <v>107</v>
      </c>
      <c r="H4" s="151" t="s">
        <v>55</v>
      </c>
      <c r="I4" s="152" t="s">
        <v>49</v>
      </c>
      <c r="J4" s="151" t="s">
        <v>108</v>
      </c>
      <c r="K4" s="152" t="s">
        <v>68</v>
      </c>
      <c r="L4" s="151" t="s">
        <v>56</v>
      </c>
    </row>
    <row r="5" spans="1:12" ht="30" customHeight="1" x14ac:dyDescent="0.25">
      <c r="B5" s="153" t="s">
        <v>109</v>
      </c>
      <c r="C5" s="131">
        <v>450000</v>
      </c>
      <c r="D5" s="131">
        <v>450000</v>
      </c>
      <c r="E5" s="131">
        <v>880000</v>
      </c>
      <c r="F5" s="131">
        <v>150000</v>
      </c>
      <c r="G5" s="131">
        <v>150000</v>
      </c>
      <c r="H5" s="131">
        <v>800000</v>
      </c>
      <c r="I5" s="131">
        <v>300000</v>
      </c>
      <c r="J5" s="131">
        <v>150000</v>
      </c>
      <c r="K5" s="131">
        <v>500000</v>
      </c>
      <c r="L5" s="131">
        <v>150000</v>
      </c>
    </row>
    <row r="6" spans="1:12" ht="30" customHeight="1" x14ac:dyDescent="0.25">
      <c r="B6" s="153" t="s">
        <v>110</v>
      </c>
      <c r="C6" s="131">
        <v>0</v>
      </c>
      <c r="D6" s="131">
        <v>0</v>
      </c>
      <c r="E6" s="131">
        <v>0</v>
      </c>
      <c r="F6" s="131">
        <v>0</v>
      </c>
      <c r="G6" s="131">
        <v>0</v>
      </c>
      <c r="H6" s="131">
        <v>0</v>
      </c>
      <c r="I6" s="131">
        <v>0</v>
      </c>
      <c r="J6" s="131">
        <v>0</v>
      </c>
      <c r="K6" s="131">
        <v>0</v>
      </c>
      <c r="L6" s="131">
        <v>0</v>
      </c>
    </row>
    <row r="7" spans="1:12" ht="30" customHeight="1" x14ac:dyDescent="0.25">
      <c r="B7" s="153" t="s">
        <v>111</v>
      </c>
      <c r="C7" s="131">
        <v>-5981</v>
      </c>
      <c r="D7" s="131">
        <v>1915</v>
      </c>
      <c r="E7" s="131">
        <v>5364888</v>
      </c>
      <c r="F7" s="131">
        <v>0</v>
      </c>
      <c r="G7" s="131">
        <v>778</v>
      </c>
      <c r="H7" s="131">
        <v>0</v>
      </c>
      <c r="I7" s="131">
        <v>-1304</v>
      </c>
      <c r="J7" s="131">
        <v>0</v>
      </c>
      <c r="K7" s="131">
        <v>430002</v>
      </c>
      <c r="L7" s="131">
        <v>0</v>
      </c>
    </row>
    <row r="8" spans="1:12" ht="30" customHeight="1" x14ac:dyDescent="0.25">
      <c r="B8" s="153" t="s">
        <v>112</v>
      </c>
      <c r="C8" s="131">
        <v>173603</v>
      </c>
      <c r="D8" s="131">
        <v>0</v>
      </c>
      <c r="E8" s="131">
        <v>0</v>
      </c>
      <c r="F8" s="131">
        <v>227590</v>
      </c>
      <c r="G8" s="131">
        <v>68325</v>
      </c>
      <c r="H8" s="131">
        <v>1125667</v>
      </c>
      <c r="I8" s="131">
        <v>21057</v>
      </c>
      <c r="J8" s="131">
        <v>0</v>
      </c>
      <c r="K8" s="131">
        <v>0</v>
      </c>
      <c r="L8" s="131">
        <v>163769</v>
      </c>
    </row>
    <row r="9" spans="1:12" ht="30" customHeight="1" x14ac:dyDescent="0.25">
      <c r="B9" s="153" t="s">
        <v>113</v>
      </c>
      <c r="C9" s="131">
        <v>396</v>
      </c>
      <c r="D9" s="131">
        <v>78323</v>
      </c>
      <c r="E9" s="131">
        <v>3096054</v>
      </c>
      <c r="F9" s="131">
        <v>0</v>
      </c>
      <c r="G9" s="131">
        <v>0</v>
      </c>
      <c r="H9" s="131">
        <v>135178</v>
      </c>
      <c r="I9" s="131">
        <v>0</v>
      </c>
      <c r="J9" s="131">
        <v>47661</v>
      </c>
      <c r="K9" s="131">
        <v>0</v>
      </c>
      <c r="L9" s="131">
        <v>0</v>
      </c>
    </row>
    <row r="10" spans="1:12" ht="30" customHeight="1" x14ac:dyDescent="0.25">
      <c r="B10" s="153" t="s">
        <v>114</v>
      </c>
      <c r="C10" s="131">
        <v>0</v>
      </c>
      <c r="D10" s="131">
        <v>-4449</v>
      </c>
      <c r="E10" s="131">
        <v>0</v>
      </c>
      <c r="F10" s="131">
        <v>412902</v>
      </c>
      <c r="G10" s="131">
        <v>48793</v>
      </c>
      <c r="H10" s="131">
        <v>-167583</v>
      </c>
      <c r="I10" s="131">
        <v>101899</v>
      </c>
      <c r="J10" s="131">
        <v>0</v>
      </c>
      <c r="K10" s="131">
        <v>0</v>
      </c>
      <c r="L10" s="131">
        <v>0</v>
      </c>
    </row>
    <row r="11" spans="1:12" ht="30" customHeight="1" x14ac:dyDescent="0.25">
      <c r="B11" s="154" t="s">
        <v>115</v>
      </c>
      <c r="C11" s="155">
        <v>618019</v>
      </c>
      <c r="D11" s="155">
        <v>525789</v>
      </c>
      <c r="E11" s="155">
        <v>9340942</v>
      </c>
      <c r="F11" s="155">
        <v>790492</v>
      </c>
      <c r="G11" s="155">
        <v>267896</v>
      </c>
      <c r="H11" s="155">
        <v>1893261</v>
      </c>
      <c r="I11" s="155">
        <v>421651</v>
      </c>
      <c r="J11" s="155">
        <v>197661</v>
      </c>
      <c r="K11" s="155">
        <v>930002</v>
      </c>
      <c r="L11" s="155">
        <v>313769</v>
      </c>
    </row>
    <row r="12" spans="1:12" ht="30" customHeight="1" x14ac:dyDescent="0.25">
      <c r="B12" s="153" t="s">
        <v>116</v>
      </c>
      <c r="C12" s="131">
        <v>167391</v>
      </c>
      <c r="D12" s="131">
        <v>0</v>
      </c>
      <c r="E12" s="131">
        <v>753071</v>
      </c>
      <c r="F12" s="131">
        <v>53471</v>
      </c>
      <c r="G12" s="131">
        <v>2099</v>
      </c>
      <c r="H12" s="131">
        <v>262455</v>
      </c>
      <c r="I12" s="131">
        <v>24256</v>
      </c>
      <c r="J12" s="131">
        <v>16699</v>
      </c>
      <c r="K12" s="131">
        <v>0</v>
      </c>
      <c r="L12" s="131">
        <v>3845</v>
      </c>
    </row>
    <row r="13" spans="1:12" ht="30" customHeight="1" x14ac:dyDescent="0.25">
      <c r="B13" s="156" t="s">
        <v>117</v>
      </c>
      <c r="C13" s="131">
        <v>3102477</v>
      </c>
      <c r="D13" s="131">
        <v>1163660</v>
      </c>
      <c r="E13" s="131">
        <v>39035043</v>
      </c>
      <c r="F13" s="131">
        <v>602198</v>
      </c>
      <c r="G13" s="131">
        <v>50593</v>
      </c>
      <c r="H13" s="131">
        <v>5196966</v>
      </c>
      <c r="I13" s="131">
        <v>0</v>
      </c>
      <c r="J13" s="131">
        <v>648022</v>
      </c>
      <c r="K13" s="131">
        <v>243960</v>
      </c>
      <c r="L13" s="131">
        <v>16329</v>
      </c>
    </row>
    <row r="14" spans="1:12" ht="30" customHeight="1" x14ac:dyDescent="0.25">
      <c r="B14" s="156" t="s">
        <v>118</v>
      </c>
      <c r="C14" s="131">
        <v>1205</v>
      </c>
      <c r="D14" s="131">
        <v>0</v>
      </c>
      <c r="E14" s="131">
        <v>3630857</v>
      </c>
      <c r="F14" s="131">
        <v>181243</v>
      </c>
      <c r="G14" s="131">
        <v>111111</v>
      </c>
      <c r="H14" s="131">
        <v>445633</v>
      </c>
      <c r="I14" s="131">
        <v>33275</v>
      </c>
      <c r="J14" s="131">
        <v>0</v>
      </c>
      <c r="K14" s="131">
        <v>184287</v>
      </c>
      <c r="L14" s="131">
        <v>70487</v>
      </c>
    </row>
    <row r="15" spans="1:12" ht="30" customHeight="1" x14ac:dyDescent="0.25">
      <c r="B15" s="156" t="s">
        <v>119</v>
      </c>
      <c r="C15" s="131">
        <v>127007</v>
      </c>
      <c r="D15" s="131">
        <v>380895</v>
      </c>
      <c r="E15" s="131">
        <v>1174174</v>
      </c>
      <c r="F15" s="131">
        <v>86070</v>
      </c>
      <c r="G15" s="131">
        <v>40174</v>
      </c>
      <c r="H15" s="131">
        <v>473484</v>
      </c>
      <c r="I15" s="131">
        <v>55577</v>
      </c>
      <c r="J15" s="131">
        <v>71493</v>
      </c>
      <c r="K15" s="131">
        <v>163089</v>
      </c>
      <c r="L15" s="131">
        <v>21045</v>
      </c>
    </row>
    <row r="16" spans="1:12" ht="30" customHeight="1" thickBot="1" x14ac:dyDescent="0.3">
      <c r="B16" s="157" t="s">
        <v>120</v>
      </c>
      <c r="C16" s="158">
        <v>4016099</v>
      </c>
      <c r="D16" s="158">
        <v>2070344</v>
      </c>
      <c r="E16" s="158">
        <v>53934087</v>
      </c>
      <c r="F16" s="158">
        <v>1713475</v>
      </c>
      <c r="G16" s="158">
        <v>471872</v>
      </c>
      <c r="H16" s="158">
        <v>8271799</v>
      </c>
      <c r="I16" s="158">
        <v>534760</v>
      </c>
      <c r="J16" s="158">
        <v>933874</v>
      </c>
      <c r="K16" s="158">
        <v>1521338</v>
      </c>
      <c r="L16" s="158">
        <v>425475</v>
      </c>
    </row>
    <row r="17" spans="2:12" ht="30" customHeight="1" thickTop="1" x14ac:dyDescent="0.25">
      <c r="B17" s="159" t="s">
        <v>121</v>
      </c>
      <c r="C17" s="129">
        <v>0</v>
      </c>
      <c r="D17" s="129">
        <v>0</v>
      </c>
      <c r="E17" s="129">
        <v>144891</v>
      </c>
      <c r="F17" s="129">
        <v>105000</v>
      </c>
      <c r="G17" s="129">
        <v>0</v>
      </c>
      <c r="H17" s="129">
        <v>0</v>
      </c>
      <c r="I17" s="129">
        <v>0</v>
      </c>
      <c r="J17" s="129">
        <v>0</v>
      </c>
      <c r="K17" s="129">
        <v>0</v>
      </c>
      <c r="L17" s="129">
        <v>0</v>
      </c>
    </row>
    <row r="18" spans="2:12" ht="30" customHeight="1" x14ac:dyDescent="0.25">
      <c r="B18" s="156" t="s">
        <v>122</v>
      </c>
      <c r="C18" s="131">
        <v>332500</v>
      </c>
      <c r="D18" s="131">
        <v>0</v>
      </c>
      <c r="E18" s="131">
        <v>4008762</v>
      </c>
      <c r="F18" s="131">
        <v>822700</v>
      </c>
      <c r="G18" s="131">
        <v>429985</v>
      </c>
      <c r="H18" s="131">
        <v>2100000</v>
      </c>
      <c r="I18" s="131">
        <v>0</v>
      </c>
      <c r="J18" s="131">
        <v>324000</v>
      </c>
      <c r="K18" s="131">
        <v>0</v>
      </c>
      <c r="L18" s="131">
        <v>77500</v>
      </c>
    </row>
    <row r="19" spans="2:12" ht="30" customHeight="1" x14ac:dyDescent="0.25">
      <c r="B19" s="156" t="s">
        <v>123</v>
      </c>
      <c r="C19" s="131">
        <v>14360</v>
      </c>
      <c r="D19" s="131">
        <v>25955</v>
      </c>
      <c r="E19" s="131">
        <v>531438</v>
      </c>
      <c r="F19" s="131">
        <v>15636</v>
      </c>
      <c r="G19" s="131">
        <v>3552</v>
      </c>
      <c r="H19" s="131">
        <v>161294</v>
      </c>
      <c r="I19" s="131">
        <v>0</v>
      </c>
      <c r="J19" s="131">
        <v>636</v>
      </c>
      <c r="K19" s="131">
        <v>0</v>
      </c>
      <c r="L19" s="131">
        <v>42</v>
      </c>
    </row>
    <row r="20" spans="2:12" ht="30" customHeight="1" x14ac:dyDescent="0.25">
      <c r="B20" s="156" t="s">
        <v>124</v>
      </c>
      <c r="C20" s="131">
        <v>2403059</v>
      </c>
      <c r="D20" s="131">
        <v>1453558</v>
      </c>
      <c r="E20" s="131">
        <v>10014189</v>
      </c>
      <c r="F20" s="131">
        <v>456623</v>
      </c>
      <c r="G20" s="131">
        <v>21646</v>
      </c>
      <c r="H20" s="131">
        <v>2574166</v>
      </c>
      <c r="I20" s="131">
        <v>292335</v>
      </c>
      <c r="J20" s="131">
        <v>164350</v>
      </c>
      <c r="K20" s="131">
        <v>884571</v>
      </c>
      <c r="L20" s="131">
        <v>216597</v>
      </c>
    </row>
    <row r="21" spans="2:12" ht="30" customHeight="1" x14ac:dyDescent="0.25">
      <c r="B21" s="156" t="s">
        <v>125</v>
      </c>
      <c r="C21" s="131">
        <v>15209</v>
      </c>
      <c r="D21" s="131">
        <v>0</v>
      </c>
      <c r="E21" s="131">
        <v>6522868</v>
      </c>
      <c r="F21" s="131">
        <v>0</v>
      </c>
      <c r="G21" s="131">
        <v>0</v>
      </c>
      <c r="H21" s="131">
        <v>517689</v>
      </c>
      <c r="I21" s="131">
        <v>0</v>
      </c>
      <c r="J21" s="131">
        <v>0</v>
      </c>
      <c r="K21" s="131">
        <v>0</v>
      </c>
      <c r="L21" s="131">
        <v>0</v>
      </c>
    </row>
    <row r="22" spans="2:12" ht="30" customHeight="1" x14ac:dyDescent="0.25">
      <c r="B22" s="156" t="s">
        <v>126</v>
      </c>
      <c r="C22" s="131">
        <v>0</v>
      </c>
      <c r="D22" s="131">
        <v>0</v>
      </c>
      <c r="E22" s="131">
        <v>4361396</v>
      </c>
      <c r="F22" s="131">
        <v>0</v>
      </c>
      <c r="G22" s="131">
        <v>0</v>
      </c>
      <c r="H22" s="131">
        <v>0</v>
      </c>
      <c r="I22" s="131">
        <v>0</v>
      </c>
      <c r="J22" s="131">
        <v>0</v>
      </c>
      <c r="K22" s="131">
        <v>0</v>
      </c>
      <c r="L22" s="131">
        <v>0</v>
      </c>
    </row>
    <row r="23" spans="2:12" ht="30" customHeight="1" x14ac:dyDescent="0.25">
      <c r="B23" s="156" t="s">
        <v>127</v>
      </c>
      <c r="C23" s="131">
        <v>92130</v>
      </c>
      <c r="D23" s="131">
        <v>0</v>
      </c>
      <c r="E23" s="131">
        <v>930539</v>
      </c>
      <c r="F23" s="131">
        <v>17539</v>
      </c>
      <c r="G23" s="131">
        <v>0</v>
      </c>
      <c r="H23" s="131">
        <v>331371</v>
      </c>
      <c r="I23" s="131">
        <v>27366</v>
      </c>
      <c r="J23" s="131">
        <v>0</v>
      </c>
      <c r="K23" s="131">
        <v>52247</v>
      </c>
      <c r="L23" s="131">
        <v>0</v>
      </c>
    </row>
    <row r="24" spans="2:12" ht="30" customHeight="1" x14ac:dyDescent="0.25">
      <c r="B24" s="156" t="s">
        <v>128</v>
      </c>
      <c r="C24" s="131">
        <v>53329</v>
      </c>
      <c r="D24" s="131">
        <v>0</v>
      </c>
      <c r="E24" s="131">
        <v>0</v>
      </c>
      <c r="F24" s="131">
        <v>0</v>
      </c>
      <c r="G24" s="131">
        <v>0</v>
      </c>
      <c r="H24" s="131">
        <v>9535</v>
      </c>
      <c r="I24" s="131">
        <v>0</v>
      </c>
      <c r="J24" s="131">
        <v>0</v>
      </c>
      <c r="K24" s="131">
        <v>0</v>
      </c>
      <c r="L24" s="131">
        <v>0</v>
      </c>
    </row>
    <row r="25" spans="2:12" ht="30" customHeight="1" x14ac:dyDescent="0.25">
      <c r="B25" s="156" t="s">
        <v>129</v>
      </c>
      <c r="C25" s="131">
        <v>0</v>
      </c>
      <c r="D25" s="131">
        <v>0</v>
      </c>
      <c r="E25" s="131">
        <v>0</v>
      </c>
      <c r="F25" s="131">
        <v>0</v>
      </c>
      <c r="G25" s="131">
        <v>0</v>
      </c>
      <c r="H25" s="131">
        <v>0</v>
      </c>
      <c r="I25" s="131">
        <v>0</v>
      </c>
      <c r="J25" s="131">
        <v>0</v>
      </c>
      <c r="K25" s="131">
        <v>0</v>
      </c>
      <c r="L25" s="131">
        <v>0</v>
      </c>
    </row>
    <row r="26" spans="2:12" ht="30" customHeight="1" x14ac:dyDescent="0.25">
      <c r="B26" s="156" t="s">
        <v>130</v>
      </c>
      <c r="C26" s="131">
        <v>341789</v>
      </c>
      <c r="D26" s="131">
        <v>0</v>
      </c>
      <c r="E26" s="131">
        <v>5841247</v>
      </c>
      <c r="F26" s="131">
        <v>60949</v>
      </c>
      <c r="G26" s="131">
        <v>2</v>
      </c>
      <c r="H26" s="131">
        <v>336435</v>
      </c>
      <c r="I26" s="131">
        <v>17716</v>
      </c>
      <c r="J26" s="131">
        <v>1134</v>
      </c>
      <c r="K26" s="131">
        <v>29387</v>
      </c>
      <c r="L26" s="131">
        <v>4933</v>
      </c>
    </row>
    <row r="27" spans="2:12" ht="30" customHeight="1" x14ac:dyDescent="0.25">
      <c r="B27" s="156" t="s">
        <v>131</v>
      </c>
      <c r="C27" s="131">
        <v>28336</v>
      </c>
      <c r="D27" s="131">
        <v>0</v>
      </c>
      <c r="E27" s="131">
        <v>83144</v>
      </c>
      <c r="F27" s="131">
        <v>5291</v>
      </c>
      <c r="G27" s="131">
        <v>0</v>
      </c>
      <c r="H27" s="131">
        <v>6990</v>
      </c>
      <c r="I27" s="131">
        <v>0</v>
      </c>
      <c r="J27" s="131">
        <v>986</v>
      </c>
      <c r="K27" s="131">
        <v>0</v>
      </c>
      <c r="L27" s="131">
        <v>0</v>
      </c>
    </row>
    <row r="28" spans="2:12" ht="30" customHeight="1" x14ac:dyDescent="0.25">
      <c r="B28" s="156" t="s">
        <v>132</v>
      </c>
      <c r="C28" s="131">
        <v>0</v>
      </c>
      <c r="D28" s="131">
        <v>0</v>
      </c>
      <c r="E28" s="131">
        <v>0</v>
      </c>
      <c r="F28" s="131">
        <v>0</v>
      </c>
      <c r="G28" s="131">
        <v>0</v>
      </c>
      <c r="H28" s="131">
        <v>0</v>
      </c>
      <c r="I28" s="131">
        <v>0</v>
      </c>
      <c r="J28" s="131">
        <v>0</v>
      </c>
      <c r="K28" s="131">
        <v>0</v>
      </c>
      <c r="L28" s="131">
        <v>0</v>
      </c>
    </row>
    <row r="29" spans="2:12" ht="30" customHeight="1" x14ac:dyDescent="0.25">
      <c r="B29" s="156" t="s">
        <v>133</v>
      </c>
      <c r="C29" s="131">
        <v>0</v>
      </c>
      <c r="D29" s="131">
        <v>0</v>
      </c>
      <c r="E29" s="131">
        <v>0</v>
      </c>
      <c r="F29" s="131">
        <v>0</v>
      </c>
      <c r="G29" s="131">
        <v>0</v>
      </c>
      <c r="H29" s="131">
        <v>0</v>
      </c>
      <c r="I29" s="131">
        <v>0</v>
      </c>
      <c r="J29" s="131">
        <v>0</v>
      </c>
      <c r="K29" s="131">
        <v>0</v>
      </c>
      <c r="L29" s="131">
        <v>0</v>
      </c>
    </row>
    <row r="30" spans="2:12" ht="30" customHeight="1" x14ac:dyDescent="0.25">
      <c r="B30" s="156" t="s">
        <v>134</v>
      </c>
      <c r="C30" s="131">
        <v>13420</v>
      </c>
      <c r="D30" s="131">
        <v>0</v>
      </c>
      <c r="E30" s="131">
        <v>834382</v>
      </c>
      <c r="F30" s="131">
        <v>21062</v>
      </c>
      <c r="G30" s="131">
        <v>0</v>
      </c>
      <c r="H30" s="131">
        <v>253625</v>
      </c>
      <c r="I30" s="131">
        <v>422</v>
      </c>
      <c r="J30" s="131">
        <v>62661</v>
      </c>
      <c r="K30" s="131">
        <v>0</v>
      </c>
      <c r="L30" s="131">
        <v>0</v>
      </c>
    </row>
    <row r="31" spans="2:12" ht="30" customHeight="1" x14ac:dyDescent="0.25">
      <c r="B31" s="156" t="s">
        <v>135</v>
      </c>
      <c r="C31" s="131">
        <v>0</v>
      </c>
      <c r="D31" s="131">
        <v>0</v>
      </c>
      <c r="E31" s="131">
        <v>1178926</v>
      </c>
      <c r="F31" s="131">
        <v>89997</v>
      </c>
      <c r="G31" s="131">
        <v>0</v>
      </c>
      <c r="H31" s="131">
        <v>186302</v>
      </c>
      <c r="I31" s="131">
        <v>0</v>
      </c>
      <c r="J31" s="131">
        <v>0</v>
      </c>
      <c r="K31" s="131">
        <v>0</v>
      </c>
      <c r="L31" s="131">
        <v>0</v>
      </c>
    </row>
    <row r="32" spans="2:12" ht="30" customHeight="1" x14ac:dyDescent="0.25">
      <c r="B32" s="156" t="s">
        <v>136</v>
      </c>
      <c r="C32" s="131">
        <v>447090</v>
      </c>
      <c r="D32" s="131">
        <v>20000</v>
      </c>
      <c r="E32" s="131">
        <v>1407047</v>
      </c>
      <c r="F32" s="131">
        <v>38917</v>
      </c>
      <c r="G32" s="131">
        <v>0</v>
      </c>
      <c r="H32" s="131">
        <v>568672</v>
      </c>
      <c r="I32" s="131">
        <v>119807</v>
      </c>
      <c r="J32" s="131">
        <v>321145</v>
      </c>
      <c r="K32" s="131">
        <v>447758</v>
      </c>
      <c r="L32" s="131">
        <v>105518</v>
      </c>
    </row>
    <row r="33" spans="2:12" ht="30" customHeight="1" x14ac:dyDescent="0.25">
      <c r="B33" s="156" t="s">
        <v>137</v>
      </c>
      <c r="C33" s="131">
        <v>83313</v>
      </c>
      <c r="D33" s="131">
        <v>79285</v>
      </c>
      <c r="E33" s="131">
        <v>322147</v>
      </c>
      <c r="F33" s="131">
        <v>23581</v>
      </c>
      <c r="G33" s="131">
        <v>3412</v>
      </c>
      <c r="H33" s="131">
        <v>194238</v>
      </c>
      <c r="I33" s="131">
        <v>102</v>
      </c>
      <c r="J33" s="131">
        <v>4652</v>
      </c>
      <c r="K33" s="131">
        <v>18054</v>
      </c>
      <c r="L33" s="131">
        <v>13342</v>
      </c>
    </row>
    <row r="34" spans="2:12" ht="30" customHeight="1" x14ac:dyDescent="0.25">
      <c r="B34" s="156" t="s">
        <v>138</v>
      </c>
      <c r="C34" s="131">
        <v>140149</v>
      </c>
      <c r="D34" s="131">
        <v>348553</v>
      </c>
      <c r="E34" s="131">
        <v>496320</v>
      </c>
      <c r="F34" s="131">
        <v>9851</v>
      </c>
      <c r="G34" s="131">
        <v>11910</v>
      </c>
      <c r="H34" s="131">
        <v>264796</v>
      </c>
      <c r="I34" s="131">
        <v>65981</v>
      </c>
      <c r="J34" s="131">
        <v>985</v>
      </c>
      <c r="K34" s="131">
        <v>65943</v>
      </c>
      <c r="L34" s="131">
        <v>7542</v>
      </c>
    </row>
    <row r="35" spans="2:12" ht="30" customHeight="1" x14ac:dyDescent="0.25">
      <c r="B35" s="156" t="s">
        <v>139</v>
      </c>
      <c r="C35" s="131">
        <v>33015</v>
      </c>
      <c r="D35" s="131">
        <v>4359</v>
      </c>
      <c r="E35" s="131">
        <v>1163501</v>
      </c>
      <c r="F35" s="131">
        <v>0</v>
      </c>
      <c r="G35" s="131">
        <v>0</v>
      </c>
      <c r="H35" s="131">
        <v>342403</v>
      </c>
      <c r="I35" s="131">
        <v>0</v>
      </c>
      <c r="J35" s="131">
        <v>53324</v>
      </c>
      <c r="K35" s="131">
        <v>22982</v>
      </c>
      <c r="L35" s="131">
        <v>0</v>
      </c>
    </row>
    <row r="36" spans="2:12" ht="30" customHeight="1" x14ac:dyDescent="0.25">
      <c r="B36" s="156" t="s">
        <v>140</v>
      </c>
      <c r="C36" s="131">
        <v>2848</v>
      </c>
      <c r="D36" s="131">
        <v>18635</v>
      </c>
      <c r="E36" s="131">
        <v>15085523</v>
      </c>
      <c r="F36" s="131">
        <v>45259</v>
      </c>
      <c r="G36" s="131">
        <v>1179</v>
      </c>
      <c r="H36" s="131">
        <v>411620</v>
      </c>
      <c r="I36" s="131">
        <v>11030</v>
      </c>
      <c r="J36" s="131">
        <v>0</v>
      </c>
      <c r="K36" s="131">
        <v>394</v>
      </c>
      <c r="L36" s="131">
        <v>0</v>
      </c>
    </row>
    <row r="37" spans="2:12" ht="30" customHeight="1" x14ac:dyDescent="0.25">
      <c r="B37" s="156" t="s">
        <v>141</v>
      </c>
      <c r="C37" s="131">
        <v>15551</v>
      </c>
      <c r="D37" s="131">
        <v>120000</v>
      </c>
      <c r="E37" s="131">
        <v>1007766</v>
      </c>
      <c r="F37" s="131">
        <v>1069</v>
      </c>
      <c r="G37" s="131">
        <v>187</v>
      </c>
      <c r="H37" s="131">
        <v>12663</v>
      </c>
      <c r="I37" s="131">
        <v>0</v>
      </c>
      <c r="J37" s="131">
        <v>0</v>
      </c>
      <c r="K37" s="131">
        <v>0</v>
      </c>
      <c r="L37" s="131">
        <v>0</v>
      </c>
    </row>
    <row r="38" spans="2:12" ht="30" customHeight="1" thickBot="1" x14ac:dyDescent="0.3">
      <c r="B38" s="157" t="s">
        <v>142</v>
      </c>
      <c r="C38" s="158">
        <v>4016099</v>
      </c>
      <c r="D38" s="158">
        <v>2070344</v>
      </c>
      <c r="E38" s="158">
        <v>53934087</v>
      </c>
      <c r="F38" s="158">
        <v>1713475</v>
      </c>
      <c r="G38" s="158">
        <v>471872</v>
      </c>
      <c r="H38" s="158">
        <v>8271799</v>
      </c>
      <c r="I38" s="158">
        <v>534760</v>
      </c>
      <c r="J38" s="158">
        <v>933874</v>
      </c>
      <c r="K38" s="158">
        <v>1521338</v>
      </c>
      <c r="L38" s="158">
        <v>425475</v>
      </c>
    </row>
    <row r="39" spans="2:12" ht="15.75" thickTop="1" x14ac:dyDescent="0.25">
      <c r="B39" s="296" t="s">
        <v>52</v>
      </c>
      <c r="C39" s="296"/>
      <c r="D39" s="296"/>
      <c r="E39" s="296"/>
      <c r="F39" s="296"/>
      <c r="G39" s="296"/>
      <c r="H39" s="296"/>
      <c r="I39" s="296"/>
      <c r="J39" s="297" t="s">
        <v>186</v>
      </c>
      <c r="K39" s="297"/>
      <c r="L39" s="297"/>
    </row>
  </sheetData>
  <sheetProtection password="E931" sheet="1" objects="1" scenarios="1"/>
  <mergeCells count="3">
    <mergeCell ref="B3:L3"/>
    <mergeCell ref="B39:I39"/>
    <mergeCell ref="J39:L39"/>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pageSetUpPr fitToPage="1"/>
  </sheetPr>
  <dimension ref="A1:L40"/>
  <sheetViews>
    <sheetView showGridLines="0" topLeftCell="A25" zoomScale="80" zoomScaleNormal="80" workbookViewId="0">
      <selection activeCell="G23" sqref="G23"/>
    </sheetView>
  </sheetViews>
  <sheetFormatPr defaultColWidth="19.42578125" defaultRowHeight="15" x14ac:dyDescent="0.25"/>
  <cols>
    <col min="1" max="1" width="14.42578125" style="43" customWidth="1"/>
    <col min="2" max="2" width="41" style="43" bestFit="1" customWidth="1"/>
    <col min="3" max="12" width="24.140625" style="43" customWidth="1"/>
    <col min="13" max="16384" width="19.42578125" style="43"/>
  </cols>
  <sheetData>
    <row r="1" spans="1:12" ht="33" customHeight="1" x14ac:dyDescent="0.25"/>
    <row r="2" spans="1:12" ht="18.75" customHeight="1" x14ac:dyDescent="0.25">
      <c r="A2" s="160"/>
      <c r="B2" s="298" t="s">
        <v>143</v>
      </c>
      <c r="C2" s="298"/>
      <c r="D2" s="298"/>
      <c r="E2" s="298"/>
      <c r="F2" s="298"/>
      <c r="G2" s="298"/>
      <c r="H2" s="298"/>
      <c r="I2" s="298"/>
      <c r="J2" s="298"/>
      <c r="K2" s="298"/>
      <c r="L2" s="298"/>
    </row>
    <row r="3" spans="1:12" ht="30" customHeight="1" x14ac:dyDescent="0.25">
      <c r="B3" s="301" t="s">
        <v>234</v>
      </c>
      <c r="C3" s="302"/>
      <c r="D3" s="302"/>
      <c r="E3" s="302"/>
      <c r="F3" s="302"/>
      <c r="G3" s="302"/>
      <c r="H3" s="302"/>
      <c r="I3" s="302"/>
      <c r="J3" s="302"/>
      <c r="K3" s="302"/>
      <c r="L3" s="303"/>
    </row>
    <row r="4" spans="1:12" ht="43.5" customHeight="1" x14ac:dyDescent="0.25">
      <c r="B4" s="161" t="s">
        <v>0</v>
      </c>
      <c r="C4" s="222" t="s">
        <v>144</v>
      </c>
      <c r="D4" s="222" t="s">
        <v>58</v>
      </c>
      <c r="E4" s="222" t="s">
        <v>145</v>
      </c>
      <c r="F4" s="222" t="s">
        <v>33</v>
      </c>
      <c r="G4" s="222" t="s">
        <v>34</v>
      </c>
      <c r="H4" s="222" t="s">
        <v>185</v>
      </c>
      <c r="I4" s="222" t="s">
        <v>50</v>
      </c>
      <c r="J4" s="222" t="s">
        <v>187</v>
      </c>
      <c r="K4" s="222" t="s">
        <v>146</v>
      </c>
      <c r="L4" s="222" t="s">
        <v>151</v>
      </c>
    </row>
    <row r="5" spans="1:12" ht="28.5" customHeight="1" x14ac:dyDescent="0.25">
      <c r="B5" s="162" t="s">
        <v>109</v>
      </c>
      <c r="C5" s="163">
        <v>200000</v>
      </c>
      <c r="D5" s="163">
        <v>150000</v>
      </c>
      <c r="E5" s="163">
        <v>450000</v>
      </c>
      <c r="F5" s="163">
        <v>500000</v>
      </c>
      <c r="G5" s="163">
        <v>161388</v>
      </c>
      <c r="H5" s="163">
        <v>173000</v>
      </c>
      <c r="I5" s="163">
        <v>0</v>
      </c>
      <c r="J5" s="163">
        <v>612340</v>
      </c>
      <c r="K5" s="163">
        <v>150000</v>
      </c>
      <c r="L5" s="163">
        <v>416726</v>
      </c>
    </row>
    <row r="6" spans="1:12" ht="28.5" customHeight="1" x14ac:dyDescent="0.25">
      <c r="B6" s="162" t="s">
        <v>110</v>
      </c>
      <c r="C6" s="163">
        <v>0</v>
      </c>
      <c r="D6" s="163">
        <v>0</v>
      </c>
      <c r="E6" s="163">
        <v>0</v>
      </c>
      <c r="F6" s="163">
        <v>0</v>
      </c>
      <c r="G6" s="163">
        <v>0</v>
      </c>
      <c r="H6" s="163">
        <v>0</v>
      </c>
      <c r="I6" s="163">
        <v>0</v>
      </c>
      <c r="J6" s="163">
        <v>0</v>
      </c>
      <c r="K6" s="163">
        <v>0</v>
      </c>
      <c r="L6" s="163">
        <v>689937</v>
      </c>
    </row>
    <row r="7" spans="1:12" ht="28.5" customHeight="1" x14ac:dyDescent="0.25">
      <c r="B7" s="162" t="s">
        <v>111</v>
      </c>
      <c r="C7" s="163">
        <v>0</v>
      </c>
      <c r="D7" s="163">
        <v>0</v>
      </c>
      <c r="E7" s="163">
        <v>0</v>
      </c>
      <c r="F7" s="163">
        <v>0</v>
      </c>
      <c r="G7" s="163">
        <v>0</v>
      </c>
      <c r="H7" s="163">
        <v>0</v>
      </c>
      <c r="I7" s="163">
        <v>0</v>
      </c>
      <c r="J7" s="163">
        <v>322315</v>
      </c>
      <c r="K7" s="163">
        <v>0</v>
      </c>
      <c r="L7" s="163">
        <v>0</v>
      </c>
    </row>
    <row r="8" spans="1:12" ht="28.5" customHeight="1" x14ac:dyDescent="0.25">
      <c r="B8" s="162" t="s">
        <v>112</v>
      </c>
      <c r="C8" s="163">
        <v>318230</v>
      </c>
      <c r="D8" s="163">
        <v>0</v>
      </c>
      <c r="E8" s="163">
        <v>7162532</v>
      </c>
      <c r="F8" s="163">
        <v>3534702</v>
      </c>
      <c r="G8" s="163">
        <v>318516</v>
      </c>
      <c r="H8" s="163">
        <v>0</v>
      </c>
      <c r="I8" s="163">
        <v>3291013</v>
      </c>
      <c r="J8" s="163">
        <v>1678688</v>
      </c>
      <c r="K8" s="163">
        <v>1361628</v>
      </c>
      <c r="L8" s="163">
        <v>0</v>
      </c>
    </row>
    <row r="9" spans="1:12" ht="28.5" customHeight="1" x14ac:dyDescent="0.25">
      <c r="B9" s="162" t="s">
        <v>113</v>
      </c>
      <c r="C9" s="163">
        <v>11936</v>
      </c>
      <c r="D9" s="163">
        <v>0</v>
      </c>
      <c r="E9" s="163">
        <v>1918557</v>
      </c>
      <c r="F9" s="163">
        <v>1078070</v>
      </c>
      <c r="G9" s="163">
        <v>85331</v>
      </c>
      <c r="H9" s="163">
        <v>1556</v>
      </c>
      <c r="I9" s="163">
        <v>0</v>
      </c>
      <c r="J9" s="163">
        <v>-339121</v>
      </c>
      <c r="K9" s="163">
        <v>62000</v>
      </c>
      <c r="L9" s="163">
        <v>-916968</v>
      </c>
    </row>
    <row r="10" spans="1:12" ht="28.5" customHeight="1" x14ac:dyDescent="0.25">
      <c r="B10" s="162" t="s">
        <v>114</v>
      </c>
      <c r="C10" s="163">
        <v>0</v>
      </c>
      <c r="D10" s="163">
        <v>0</v>
      </c>
      <c r="E10" s="163">
        <v>0</v>
      </c>
      <c r="F10" s="163">
        <v>0</v>
      </c>
      <c r="G10" s="163">
        <v>3160495</v>
      </c>
      <c r="H10" s="163">
        <v>0</v>
      </c>
      <c r="I10" s="163">
        <v>0</v>
      </c>
      <c r="J10" s="163">
        <v>0</v>
      </c>
      <c r="K10" s="163">
        <v>0</v>
      </c>
      <c r="L10" s="163">
        <v>0</v>
      </c>
    </row>
    <row r="11" spans="1:12" ht="28.5" customHeight="1" x14ac:dyDescent="0.25">
      <c r="B11" s="164" t="s">
        <v>115</v>
      </c>
      <c r="C11" s="165">
        <v>530166</v>
      </c>
      <c r="D11" s="165">
        <v>150000</v>
      </c>
      <c r="E11" s="165">
        <v>9531089</v>
      </c>
      <c r="F11" s="165">
        <v>5112771</v>
      </c>
      <c r="G11" s="165">
        <v>3725731</v>
      </c>
      <c r="H11" s="165">
        <v>174556</v>
      </c>
      <c r="I11" s="165">
        <v>3291013</v>
      </c>
      <c r="J11" s="165">
        <v>2274222</v>
      </c>
      <c r="K11" s="165">
        <v>1573628</v>
      </c>
      <c r="L11" s="165">
        <v>189695</v>
      </c>
    </row>
    <row r="12" spans="1:12" ht="28.5" customHeight="1" x14ac:dyDescent="0.25">
      <c r="B12" s="162" t="s">
        <v>116</v>
      </c>
      <c r="C12" s="163">
        <v>0</v>
      </c>
      <c r="D12" s="163">
        <v>16648</v>
      </c>
      <c r="E12" s="163">
        <v>103426</v>
      </c>
      <c r="F12" s="163">
        <v>1034599</v>
      </c>
      <c r="G12" s="163">
        <v>0</v>
      </c>
      <c r="H12" s="163">
        <v>29106</v>
      </c>
      <c r="I12" s="163">
        <v>0</v>
      </c>
      <c r="J12" s="163">
        <v>394315</v>
      </c>
      <c r="K12" s="163">
        <v>58368</v>
      </c>
      <c r="L12" s="163">
        <v>97828</v>
      </c>
    </row>
    <row r="13" spans="1:12" ht="28.5" customHeight="1" x14ac:dyDescent="0.25">
      <c r="B13" s="166" t="s">
        <v>117</v>
      </c>
      <c r="C13" s="163">
        <v>3545692</v>
      </c>
      <c r="D13" s="163">
        <v>0</v>
      </c>
      <c r="E13" s="163">
        <v>45351458</v>
      </c>
      <c r="F13" s="163">
        <v>45124988</v>
      </c>
      <c r="G13" s="163">
        <v>22497399</v>
      </c>
      <c r="H13" s="163">
        <v>340247</v>
      </c>
      <c r="I13" s="163">
        <v>2310482</v>
      </c>
      <c r="J13" s="163">
        <v>19359449</v>
      </c>
      <c r="K13" s="163">
        <v>6497658</v>
      </c>
      <c r="L13" s="163">
        <v>679059</v>
      </c>
    </row>
    <row r="14" spans="1:12" ht="28.5" customHeight="1" x14ac:dyDescent="0.25">
      <c r="B14" s="166" t="s">
        <v>118</v>
      </c>
      <c r="C14" s="163">
        <v>1584</v>
      </c>
      <c r="D14" s="163">
        <v>0</v>
      </c>
      <c r="E14" s="163">
        <v>1868504</v>
      </c>
      <c r="F14" s="163">
        <v>63508</v>
      </c>
      <c r="G14" s="163">
        <v>4104</v>
      </c>
      <c r="H14" s="163">
        <v>0</v>
      </c>
      <c r="I14" s="163">
        <v>0</v>
      </c>
      <c r="J14" s="163">
        <v>857573</v>
      </c>
      <c r="K14" s="163">
        <v>445986</v>
      </c>
      <c r="L14" s="163">
        <v>0</v>
      </c>
    </row>
    <row r="15" spans="1:12" ht="28.5" customHeight="1" x14ac:dyDescent="0.25">
      <c r="B15" s="166" t="s">
        <v>119</v>
      </c>
      <c r="C15" s="163">
        <v>20930</v>
      </c>
      <c r="D15" s="163">
        <v>770677</v>
      </c>
      <c r="E15" s="163">
        <v>417642</v>
      </c>
      <c r="F15" s="163">
        <v>1125105</v>
      </c>
      <c r="G15" s="163">
        <v>277262</v>
      </c>
      <c r="H15" s="163">
        <v>23492</v>
      </c>
      <c r="I15" s="163">
        <v>1325142</v>
      </c>
      <c r="J15" s="163">
        <v>597887</v>
      </c>
      <c r="K15" s="163">
        <v>12331</v>
      </c>
      <c r="L15" s="163">
        <v>74453</v>
      </c>
    </row>
    <row r="16" spans="1:12" ht="28.5" customHeight="1" thickBot="1" x14ac:dyDescent="0.3">
      <c r="B16" s="167" t="s">
        <v>120</v>
      </c>
      <c r="C16" s="168">
        <v>4098372</v>
      </c>
      <c r="D16" s="168">
        <v>937325</v>
      </c>
      <c r="E16" s="168">
        <v>57272118</v>
      </c>
      <c r="F16" s="168">
        <v>52460970</v>
      </c>
      <c r="G16" s="168">
        <v>26504495</v>
      </c>
      <c r="H16" s="168">
        <v>567402</v>
      </c>
      <c r="I16" s="168">
        <v>6926638</v>
      </c>
      <c r="J16" s="168">
        <v>23483445</v>
      </c>
      <c r="K16" s="168">
        <v>8587971</v>
      </c>
      <c r="L16" s="168">
        <v>1041035</v>
      </c>
    </row>
    <row r="17" spans="2:12" ht="28.5" customHeight="1" thickTop="1" x14ac:dyDescent="0.25">
      <c r="B17" s="169" t="s">
        <v>121</v>
      </c>
      <c r="C17" s="170">
        <v>0</v>
      </c>
      <c r="D17" s="170">
        <v>0</v>
      </c>
      <c r="E17" s="170">
        <v>0</v>
      </c>
      <c r="F17" s="170">
        <v>0</v>
      </c>
      <c r="G17" s="170">
        <v>1161384</v>
      </c>
      <c r="H17" s="170">
        <v>0</v>
      </c>
      <c r="I17" s="170">
        <v>0</v>
      </c>
      <c r="J17" s="170">
        <v>481607</v>
      </c>
      <c r="K17" s="170">
        <v>0</v>
      </c>
      <c r="L17" s="170">
        <v>0</v>
      </c>
    </row>
    <row r="18" spans="2:12" ht="28.5" customHeight="1" x14ac:dyDescent="0.25">
      <c r="B18" s="166" t="s">
        <v>122</v>
      </c>
      <c r="C18" s="163">
        <v>1008111</v>
      </c>
      <c r="D18" s="163">
        <v>0</v>
      </c>
      <c r="E18" s="163">
        <v>9882477</v>
      </c>
      <c r="F18" s="163">
        <v>4013294</v>
      </c>
      <c r="G18" s="163">
        <v>1617840</v>
      </c>
      <c r="H18" s="163">
        <v>0</v>
      </c>
      <c r="I18" s="163">
        <v>1304504</v>
      </c>
      <c r="J18" s="163">
        <v>1049000</v>
      </c>
      <c r="K18" s="163">
        <v>3975000</v>
      </c>
      <c r="L18" s="163">
        <v>0</v>
      </c>
    </row>
    <row r="19" spans="2:12" ht="28.5" customHeight="1" x14ac:dyDescent="0.25">
      <c r="B19" s="166" t="s">
        <v>123</v>
      </c>
      <c r="C19" s="163">
        <v>529</v>
      </c>
      <c r="D19" s="163">
        <v>0</v>
      </c>
      <c r="E19" s="163">
        <v>143177</v>
      </c>
      <c r="F19" s="163">
        <v>41072</v>
      </c>
      <c r="G19" s="163">
        <v>17044</v>
      </c>
      <c r="H19" s="163">
        <v>17298</v>
      </c>
      <c r="I19" s="163">
        <v>0</v>
      </c>
      <c r="J19" s="163">
        <v>132058</v>
      </c>
      <c r="K19" s="163">
        <v>80215</v>
      </c>
      <c r="L19" s="163">
        <v>4765</v>
      </c>
    </row>
    <row r="20" spans="2:12" ht="28.5" customHeight="1" x14ac:dyDescent="0.25">
      <c r="B20" s="166" t="s">
        <v>124</v>
      </c>
      <c r="C20" s="163">
        <v>2601103</v>
      </c>
      <c r="D20" s="163">
        <v>516800</v>
      </c>
      <c r="E20" s="163">
        <v>36994942</v>
      </c>
      <c r="F20" s="163">
        <v>33311929</v>
      </c>
      <c r="G20" s="163">
        <v>22597568</v>
      </c>
      <c r="H20" s="163">
        <v>157121</v>
      </c>
      <c r="I20" s="163">
        <v>2257539</v>
      </c>
      <c r="J20" s="163">
        <v>12335017</v>
      </c>
      <c r="K20" s="163">
        <v>1960579</v>
      </c>
      <c r="L20" s="163">
        <v>489645</v>
      </c>
    </row>
    <row r="21" spans="2:12" ht="28.5" customHeight="1" x14ac:dyDescent="0.25">
      <c r="B21" s="166" t="s">
        <v>125</v>
      </c>
      <c r="C21" s="163">
        <v>0</v>
      </c>
      <c r="D21" s="163">
        <v>0</v>
      </c>
      <c r="E21" s="163">
        <v>0</v>
      </c>
      <c r="F21" s="163">
        <v>0</v>
      </c>
      <c r="G21" s="163">
        <v>0</v>
      </c>
      <c r="H21" s="163">
        <v>0</v>
      </c>
      <c r="I21" s="163">
        <v>0</v>
      </c>
      <c r="J21" s="163">
        <v>0</v>
      </c>
      <c r="K21" s="163">
        <v>32914</v>
      </c>
      <c r="L21" s="163">
        <v>0</v>
      </c>
    </row>
    <row r="22" spans="2:12" ht="28.5" customHeight="1" x14ac:dyDescent="0.25">
      <c r="B22" s="166" t="s">
        <v>126</v>
      </c>
      <c r="C22" s="163">
        <v>0</v>
      </c>
      <c r="D22" s="163">
        <v>0</v>
      </c>
      <c r="E22" s="163">
        <v>676490</v>
      </c>
      <c r="F22" s="163">
        <v>1791333</v>
      </c>
      <c r="G22" s="163">
        <v>0</v>
      </c>
      <c r="H22" s="163">
        <v>0</v>
      </c>
      <c r="I22" s="163">
        <v>0</v>
      </c>
      <c r="J22" s="163">
        <v>0</v>
      </c>
      <c r="K22" s="163">
        <v>0</v>
      </c>
      <c r="L22" s="163">
        <v>0</v>
      </c>
    </row>
    <row r="23" spans="2:12" ht="28.5" customHeight="1" x14ac:dyDescent="0.25">
      <c r="B23" s="166" t="s">
        <v>127</v>
      </c>
      <c r="C23" s="163">
        <v>143669</v>
      </c>
      <c r="D23" s="163">
        <v>2250</v>
      </c>
      <c r="E23" s="163">
        <v>1214317</v>
      </c>
      <c r="F23" s="163">
        <v>1400783</v>
      </c>
      <c r="G23" s="163">
        <v>51893</v>
      </c>
      <c r="H23" s="163">
        <v>32387</v>
      </c>
      <c r="I23" s="163">
        <v>0</v>
      </c>
      <c r="J23" s="163">
        <v>2122209</v>
      </c>
      <c r="K23" s="163">
        <v>158823</v>
      </c>
      <c r="L23" s="163">
        <v>108338</v>
      </c>
    </row>
    <row r="24" spans="2:12" ht="28.5" customHeight="1" x14ac:dyDescent="0.25">
      <c r="B24" s="166" t="s">
        <v>128</v>
      </c>
      <c r="C24" s="163">
        <v>0</v>
      </c>
      <c r="D24" s="163">
        <v>0</v>
      </c>
      <c r="E24" s="163">
        <v>0</v>
      </c>
      <c r="F24" s="163">
        <v>0</v>
      </c>
      <c r="G24" s="163">
        <v>111184</v>
      </c>
      <c r="H24" s="163">
        <v>10536</v>
      </c>
      <c r="I24" s="163">
        <v>0</v>
      </c>
      <c r="J24" s="163">
        <v>0</v>
      </c>
      <c r="K24" s="163">
        <v>0</v>
      </c>
      <c r="L24" s="163">
        <v>0</v>
      </c>
    </row>
    <row r="25" spans="2:12" ht="28.5" customHeight="1" x14ac:dyDescent="0.25">
      <c r="B25" s="166" t="s">
        <v>129</v>
      </c>
      <c r="C25" s="163">
        <v>0</v>
      </c>
      <c r="D25" s="163">
        <v>0</v>
      </c>
      <c r="E25" s="163">
        <v>0</v>
      </c>
      <c r="F25" s="163">
        <v>0</v>
      </c>
      <c r="G25" s="163">
        <v>0</v>
      </c>
      <c r="H25" s="163">
        <v>0</v>
      </c>
      <c r="I25" s="163">
        <v>0</v>
      </c>
      <c r="J25" s="163">
        <v>0</v>
      </c>
      <c r="K25" s="163">
        <v>0</v>
      </c>
      <c r="L25" s="163">
        <v>0</v>
      </c>
    </row>
    <row r="26" spans="2:12" ht="28.5" customHeight="1" x14ac:dyDescent="0.25">
      <c r="B26" s="166" t="s">
        <v>130</v>
      </c>
      <c r="C26" s="163">
        <v>51892</v>
      </c>
      <c r="D26" s="163">
        <v>0</v>
      </c>
      <c r="E26" s="163">
        <v>5148101</v>
      </c>
      <c r="F26" s="163">
        <v>4168053</v>
      </c>
      <c r="G26" s="163">
        <v>140422</v>
      </c>
      <c r="H26" s="163">
        <v>0</v>
      </c>
      <c r="I26" s="163">
        <v>0</v>
      </c>
      <c r="J26" s="163">
        <v>2003088</v>
      </c>
      <c r="K26" s="163">
        <v>144991</v>
      </c>
      <c r="L26" s="163">
        <v>56880</v>
      </c>
    </row>
    <row r="27" spans="2:12" ht="28.5" customHeight="1" x14ac:dyDescent="0.25">
      <c r="B27" s="166" t="s">
        <v>131</v>
      </c>
      <c r="C27" s="163">
        <v>0</v>
      </c>
      <c r="D27" s="163">
        <v>0</v>
      </c>
      <c r="E27" s="163">
        <v>0</v>
      </c>
      <c r="F27" s="163">
        <v>2060543</v>
      </c>
      <c r="G27" s="163">
        <v>675</v>
      </c>
      <c r="H27" s="163">
        <v>92686</v>
      </c>
      <c r="I27" s="163">
        <v>0</v>
      </c>
      <c r="J27" s="163">
        <v>212386</v>
      </c>
      <c r="K27" s="163">
        <v>1644590</v>
      </c>
      <c r="L27" s="163">
        <v>0</v>
      </c>
    </row>
    <row r="28" spans="2:12" ht="28.5" customHeight="1" x14ac:dyDescent="0.25">
      <c r="B28" s="166" t="s">
        <v>132</v>
      </c>
      <c r="C28" s="163">
        <v>0</v>
      </c>
      <c r="D28" s="163">
        <v>0</v>
      </c>
      <c r="E28" s="163">
        <v>1279</v>
      </c>
      <c r="F28" s="163">
        <v>0</v>
      </c>
      <c r="G28" s="163">
        <v>0</v>
      </c>
      <c r="H28" s="163">
        <v>0</v>
      </c>
      <c r="I28" s="163">
        <v>0</v>
      </c>
      <c r="J28" s="163">
        <v>0</v>
      </c>
      <c r="K28" s="163">
        <v>0</v>
      </c>
      <c r="L28" s="163">
        <v>0</v>
      </c>
    </row>
    <row r="29" spans="2:12" ht="28.5" customHeight="1" x14ac:dyDescent="0.25">
      <c r="B29" s="166" t="s">
        <v>133</v>
      </c>
      <c r="C29" s="163">
        <v>0</v>
      </c>
      <c r="D29" s="163">
        <v>0</v>
      </c>
      <c r="E29" s="163">
        <v>0</v>
      </c>
      <c r="F29" s="163">
        <v>0</v>
      </c>
      <c r="G29" s="163">
        <v>0</v>
      </c>
      <c r="H29" s="163">
        <v>0</v>
      </c>
      <c r="I29" s="163">
        <v>0</v>
      </c>
      <c r="J29" s="163">
        <v>0</v>
      </c>
      <c r="K29" s="163">
        <v>0</v>
      </c>
      <c r="L29" s="163">
        <v>0</v>
      </c>
    </row>
    <row r="30" spans="2:12" ht="28.5" customHeight="1" x14ac:dyDescent="0.25">
      <c r="B30" s="166" t="s">
        <v>134</v>
      </c>
      <c r="C30" s="163">
        <v>348</v>
      </c>
      <c r="D30" s="163">
        <v>0</v>
      </c>
      <c r="E30" s="163">
        <v>443528</v>
      </c>
      <c r="F30" s="163">
        <v>709949</v>
      </c>
      <c r="G30" s="163">
        <v>86542</v>
      </c>
      <c r="H30" s="163">
        <v>10152</v>
      </c>
      <c r="I30" s="163">
        <v>0</v>
      </c>
      <c r="J30" s="163">
        <v>1217990</v>
      </c>
      <c r="K30" s="163">
        <v>101448</v>
      </c>
      <c r="L30" s="163">
        <v>4610</v>
      </c>
    </row>
    <row r="31" spans="2:12" ht="28.5" customHeight="1" x14ac:dyDescent="0.25">
      <c r="B31" s="166" t="s">
        <v>135</v>
      </c>
      <c r="C31" s="163">
        <v>0</v>
      </c>
      <c r="D31" s="163">
        <v>0</v>
      </c>
      <c r="E31" s="163">
        <v>386788</v>
      </c>
      <c r="F31" s="163">
        <v>0</v>
      </c>
      <c r="G31" s="163">
        <v>4813</v>
      </c>
      <c r="H31" s="163">
        <v>0</v>
      </c>
      <c r="I31" s="163">
        <v>0</v>
      </c>
      <c r="J31" s="163">
        <v>383051</v>
      </c>
      <c r="K31" s="163">
        <v>31532</v>
      </c>
      <c r="L31" s="163">
        <v>0</v>
      </c>
    </row>
    <row r="32" spans="2:12" ht="28.5" customHeight="1" x14ac:dyDescent="0.25">
      <c r="B32" s="166" t="s">
        <v>136</v>
      </c>
      <c r="C32" s="163">
        <v>271924</v>
      </c>
      <c r="D32" s="163">
        <v>381122</v>
      </c>
      <c r="E32" s="163">
        <v>2159959</v>
      </c>
      <c r="F32" s="163">
        <v>3796187</v>
      </c>
      <c r="G32" s="163">
        <v>511166</v>
      </c>
      <c r="H32" s="163">
        <v>130555</v>
      </c>
      <c r="I32" s="163">
        <v>3095095</v>
      </c>
      <c r="J32" s="163">
        <v>2876830</v>
      </c>
      <c r="K32" s="163">
        <v>289116</v>
      </c>
      <c r="L32" s="163">
        <v>99044</v>
      </c>
    </row>
    <row r="33" spans="2:12" ht="28.5" customHeight="1" x14ac:dyDescent="0.25">
      <c r="B33" s="166" t="s">
        <v>137</v>
      </c>
      <c r="C33" s="163">
        <v>6439</v>
      </c>
      <c r="D33" s="163">
        <v>17362</v>
      </c>
      <c r="E33" s="163">
        <v>2640</v>
      </c>
      <c r="F33" s="163">
        <v>113560</v>
      </c>
      <c r="G33" s="163">
        <v>102316</v>
      </c>
      <c r="H33" s="163">
        <v>21215</v>
      </c>
      <c r="I33" s="163">
        <v>4078</v>
      </c>
      <c r="J33" s="163">
        <v>188999</v>
      </c>
      <c r="K33" s="163">
        <v>27072</v>
      </c>
      <c r="L33" s="163">
        <v>85684</v>
      </c>
    </row>
    <row r="34" spans="2:12" ht="28.5" customHeight="1" x14ac:dyDescent="0.25">
      <c r="B34" s="166" t="s">
        <v>138</v>
      </c>
      <c r="C34" s="163">
        <v>1516</v>
      </c>
      <c r="D34" s="163">
        <v>0</v>
      </c>
      <c r="E34" s="163">
        <v>0</v>
      </c>
      <c r="F34" s="163">
        <v>507513</v>
      </c>
      <c r="G34" s="163">
        <v>0</v>
      </c>
      <c r="H34" s="163">
        <v>47712</v>
      </c>
      <c r="I34" s="163">
        <v>265422</v>
      </c>
      <c r="J34" s="163">
        <v>214765</v>
      </c>
      <c r="K34" s="163">
        <v>18654</v>
      </c>
      <c r="L34" s="163">
        <v>143191</v>
      </c>
    </row>
    <row r="35" spans="2:12" ht="28.5" customHeight="1" x14ac:dyDescent="0.25">
      <c r="B35" s="166" t="s">
        <v>139</v>
      </c>
      <c r="C35" s="163">
        <v>78</v>
      </c>
      <c r="D35" s="163">
        <v>0</v>
      </c>
      <c r="E35" s="163">
        <v>83057</v>
      </c>
      <c r="F35" s="163">
        <v>493532</v>
      </c>
      <c r="G35" s="163">
        <v>84605</v>
      </c>
      <c r="H35" s="163">
        <v>0</v>
      </c>
      <c r="I35" s="163">
        <v>0</v>
      </c>
      <c r="J35" s="163">
        <v>52740</v>
      </c>
      <c r="K35" s="163">
        <v>123036</v>
      </c>
      <c r="L35" s="163">
        <v>12945</v>
      </c>
    </row>
    <row r="36" spans="2:12" ht="28.5" customHeight="1" x14ac:dyDescent="0.25">
      <c r="B36" s="166" t="s">
        <v>140</v>
      </c>
      <c r="C36" s="163">
        <v>11463</v>
      </c>
      <c r="D36" s="163">
        <v>19791</v>
      </c>
      <c r="E36" s="163">
        <v>108462</v>
      </c>
      <c r="F36" s="163">
        <v>49804</v>
      </c>
      <c r="G36" s="163">
        <v>0</v>
      </c>
      <c r="H36" s="163">
        <v>46174</v>
      </c>
      <c r="I36" s="163">
        <v>0</v>
      </c>
      <c r="J36" s="163">
        <v>116310</v>
      </c>
      <c r="K36" s="163">
        <v>0</v>
      </c>
      <c r="L36" s="163">
        <v>21568</v>
      </c>
    </row>
    <row r="37" spans="2:12" ht="28.5" customHeight="1" x14ac:dyDescent="0.25">
      <c r="B37" s="166" t="s">
        <v>141</v>
      </c>
      <c r="C37" s="163">
        <v>1301</v>
      </c>
      <c r="D37" s="163">
        <v>0</v>
      </c>
      <c r="E37" s="163">
        <v>26902</v>
      </c>
      <c r="F37" s="163">
        <v>3417</v>
      </c>
      <c r="G37" s="163">
        <v>17044</v>
      </c>
      <c r="H37" s="163">
        <v>1566</v>
      </c>
      <c r="I37" s="163">
        <v>0</v>
      </c>
      <c r="J37" s="163">
        <v>97394</v>
      </c>
      <c r="K37" s="163">
        <v>0</v>
      </c>
      <c r="L37" s="163">
        <v>14365</v>
      </c>
    </row>
    <row r="38" spans="2:12" ht="28.5" customHeight="1" thickBot="1" x14ac:dyDescent="0.3">
      <c r="B38" s="167" t="s">
        <v>142</v>
      </c>
      <c r="C38" s="168">
        <v>4098372</v>
      </c>
      <c r="D38" s="168">
        <v>937325</v>
      </c>
      <c r="E38" s="168">
        <v>57272118</v>
      </c>
      <c r="F38" s="168">
        <v>52460970</v>
      </c>
      <c r="G38" s="168">
        <v>26504495</v>
      </c>
      <c r="H38" s="168">
        <v>567402</v>
      </c>
      <c r="I38" s="168">
        <v>6926638</v>
      </c>
      <c r="J38" s="168">
        <v>23483445</v>
      </c>
      <c r="K38" s="168">
        <v>8587971</v>
      </c>
      <c r="L38" s="168">
        <v>1041035</v>
      </c>
    </row>
    <row r="39" spans="2:12" ht="18.75" customHeight="1" thickTop="1" x14ac:dyDescent="0.25">
      <c r="B39" s="299" t="s">
        <v>52</v>
      </c>
      <c r="C39" s="299"/>
      <c r="D39" s="299"/>
      <c r="E39" s="299"/>
      <c r="F39" s="299"/>
      <c r="G39" s="299"/>
      <c r="H39" s="299"/>
      <c r="I39" s="299"/>
      <c r="J39" s="299"/>
      <c r="K39" s="300" t="s">
        <v>186</v>
      </c>
      <c r="L39" s="300"/>
    </row>
    <row r="40" spans="2:12" ht="18.75" customHeight="1" x14ac:dyDescent="0.25"/>
  </sheetData>
  <sheetProtection password="E931" sheet="1" objects="1" scenarios="1"/>
  <mergeCells count="4">
    <mergeCell ref="B2:L2"/>
    <mergeCell ref="B39:J39"/>
    <mergeCell ref="K39:L39"/>
    <mergeCell ref="B3:L3"/>
  </mergeCells>
  <pageMargins left="0.7" right="0.7" top="0.75" bottom="0.75" header="0.3" footer="0.3"/>
  <pageSetup paperSize="9" scale="4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pageSetUpPr fitToPage="1"/>
  </sheetPr>
  <dimension ref="A1:Z39"/>
  <sheetViews>
    <sheetView showGridLines="0" topLeftCell="C40" zoomScale="80" zoomScaleNormal="80" zoomScaleSheetLayoutView="55" workbookViewId="0">
      <selection activeCell="C4" sqref="C4:L4"/>
    </sheetView>
  </sheetViews>
  <sheetFormatPr defaultRowHeight="19.5" customHeight="1" x14ac:dyDescent="0.25"/>
  <cols>
    <col min="1" max="1" width="12.42578125" style="13" customWidth="1"/>
    <col min="2" max="2" width="40.140625" style="13" customWidth="1"/>
    <col min="3" max="12" width="22.85546875" style="13" customWidth="1"/>
    <col min="13" max="13" width="7.28515625" style="13" customWidth="1"/>
    <col min="14" max="14" width="21.42578125" style="203" hidden="1" customWidth="1"/>
    <col min="15" max="20" width="20" style="203" hidden="1" customWidth="1"/>
    <col min="21" max="21" width="27.42578125" style="25" hidden="1" customWidth="1"/>
    <col min="22" max="24" width="0" style="13" hidden="1" customWidth="1"/>
    <col min="25" max="25" width="9.140625" style="13"/>
    <col min="26" max="26" width="16.140625" style="13" customWidth="1"/>
    <col min="27" max="16384" width="9.140625" style="13"/>
  </cols>
  <sheetData>
    <row r="1" spans="1:26" ht="31.5" customHeight="1" x14ac:dyDescent="0.25"/>
    <row r="2" spans="1:26" ht="23.25" customHeight="1" x14ac:dyDescent="0.25">
      <c r="A2" s="148"/>
      <c r="B2" s="194" t="s">
        <v>143</v>
      </c>
      <c r="C2" s="194"/>
      <c r="D2" s="194"/>
      <c r="E2" s="194"/>
      <c r="F2" s="194"/>
      <c r="G2" s="194"/>
      <c r="H2" s="194"/>
      <c r="I2" s="194"/>
      <c r="J2" s="194"/>
      <c r="K2" s="194"/>
      <c r="L2" s="194"/>
      <c r="M2" s="171"/>
    </row>
    <row r="3" spans="1:26" ht="29.25" customHeight="1" x14ac:dyDescent="0.25">
      <c r="B3" s="304" t="s">
        <v>235</v>
      </c>
      <c r="C3" s="305"/>
      <c r="D3" s="305"/>
      <c r="E3" s="305"/>
      <c r="F3" s="305"/>
      <c r="G3" s="305"/>
      <c r="H3" s="305"/>
      <c r="I3" s="305"/>
      <c r="J3" s="305"/>
      <c r="K3" s="305"/>
      <c r="L3" s="306"/>
      <c r="M3" s="17"/>
      <c r="N3" s="203" t="s">
        <v>224</v>
      </c>
      <c r="P3" s="203" t="s">
        <v>225</v>
      </c>
      <c r="R3" s="203" t="s">
        <v>226</v>
      </c>
    </row>
    <row r="4" spans="1:26" s="144" customFormat="1" ht="42.75" customHeight="1" x14ac:dyDescent="0.3">
      <c r="B4" s="172" t="s">
        <v>0</v>
      </c>
      <c r="C4" s="223" t="s">
        <v>147</v>
      </c>
      <c r="D4" s="223" t="s">
        <v>148</v>
      </c>
      <c r="E4" s="223" t="s">
        <v>188</v>
      </c>
      <c r="F4" s="223" t="s">
        <v>89</v>
      </c>
      <c r="G4" s="223" t="s">
        <v>214</v>
      </c>
      <c r="H4" s="223" t="s">
        <v>40</v>
      </c>
      <c r="I4" s="223" t="s">
        <v>42</v>
      </c>
      <c r="J4" s="223" t="s">
        <v>149</v>
      </c>
      <c r="K4" s="223" t="s">
        <v>67</v>
      </c>
      <c r="L4" s="218" t="s">
        <v>150</v>
      </c>
      <c r="M4" s="18"/>
      <c r="N4" s="204" t="s">
        <v>227</v>
      </c>
      <c r="O4" s="204" t="s">
        <v>228</v>
      </c>
      <c r="P4" s="204" t="s">
        <v>227</v>
      </c>
      <c r="Q4" s="204" t="s">
        <v>228</v>
      </c>
      <c r="R4" s="204" t="s">
        <v>227</v>
      </c>
      <c r="S4" s="204" t="s">
        <v>228</v>
      </c>
      <c r="T4" s="204" t="s">
        <v>87</v>
      </c>
      <c r="U4" s="205"/>
    </row>
    <row r="5" spans="1:26" ht="30.75" customHeight="1" x14ac:dyDescent="0.3">
      <c r="B5" s="153" t="s">
        <v>109</v>
      </c>
      <c r="C5" s="163">
        <v>2174871</v>
      </c>
      <c r="D5" s="163">
        <v>150000</v>
      </c>
      <c r="E5" s="163">
        <v>400000</v>
      </c>
      <c r="F5" s="163">
        <v>150000</v>
      </c>
      <c r="G5" s="163">
        <v>200000</v>
      </c>
      <c r="H5" s="163">
        <v>150000</v>
      </c>
      <c r="I5" s="163">
        <v>400000</v>
      </c>
      <c r="J5" s="163">
        <v>154976</v>
      </c>
      <c r="K5" s="163">
        <v>1130456</v>
      </c>
      <c r="L5" s="174">
        <f>SUM('APPENDIX 20 i'!C5:L5,'APPENDIX 20 ii'!C5:L5,'APPENDIX 20 iii'!C5:K5)</f>
        <v>11703757</v>
      </c>
      <c r="M5" s="175"/>
      <c r="N5" s="203">
        <f>L5-O5</f>
        <v>10903757</v>
      </c>
      <c r="O5" s="203">
        <f>SUM('APPENDIX 20 ii'!I5,'APPENDIX 20 i'!I5,'APPENDIX 20 i'!K5)</f>
        <v>800000</v>
      </c>
      <c r="P5" s="203">
        <f>'APPENDIX  21 iv'!L6-'APPENDIX 20 iii'!Q5</f>
        <v>26965665</v>
      </c>
      <c r="Q5" s="203">
        <f>SUM('APPENDIX 21 iii'!F6,'APPENDIX 21 ii'!D6,'APPENDIX 21 i'!K6)</f>
        <v>3249873</v>
      </c>
      <c r="R5" s="203">
        <f>N5+P5</f>
        <v>37869422</v>
      </c>
      <c r="S5" s="203">
        <f>O5+Q5</f>
        <v>4049873</v>
      </c>
      <c r="T5" s="203">
        <f>R5+S5</f>
        <v>41919295</v>
      </c>
      <c r="Z5" s="144"/>
    </row>
    <row r="6" spans="1:26" ht="30.75" customHeight="1" x14ac:dyDescent="0.3">
      <c r="B6" s="153" t="s">
        <v>110</v>
      </c>
      <c r="C6" s="163">
        <v>1884957</v>
      </c>
      <c r="D6" s="163">
        <v>0</v>
      </c>
      <c r="E6" s="163">
        <v>718444</v>
      </c>
      <c r="F6" s="163">
        <v>0</v>
      </c>
      <c r="G6" s="163">
        <v>30260</v>
      </c>
      <c r="H6" s="163">
        <v>0</v>
      </c>
      <c r="I6" s="163">
        <v>0</v>
      </c>
      <c r="J6" s="163">
        <v>0</v>
      </c>
      <c r="K6" s="163">
        <v>8637</v>
      </c>
      <c r="L6" s="174">
        <f>SUM('APPENDIX 20 i'!C6:L6,'APPENDIX 20 ii'!C6:L6,'APPENDIX 20 iii'!C6:K6)</f>
        <v>3332235</v>
      </c>
      <c r="M6" s="175"/>
      <c r="N6" s="203">
        <f t="shared" ref="N6:N38" si="0">L6-O6</f>
        <v>3332235</v>
      </c>
      <c r="O6" s="203">
        <f>SUM('APPENDIX 20 ii'!I6,'APPENDIX 20 i'!I6,'APPENDIX 20 i'!K6)</f>
        <v>0</v>
      </c>
      <c r="P6" s="203">
        <f>'APPENDIX  21 iv'!L7-'APPENDIX 20 iii'!Q6</f>
        <v>1554331</v>
      </c>
      <c r="Q6" s="203">
        <f>SUM('APPENDIX 21 iii'!F7,'APPENDIX 21 ii'!D7,'APPENDIX 21 i'!K7)</f>
        <v>0</v>
      </c>
      <c r="R6" s="203">
        <f t="shared" ref="R6:R38" si="1">N6+P6</f>
        <v>4886566</v>
      </c>
      <c r="S6" s="203">
        <f t="shared" ref="S6:S38" si="2">O6+Q6</f>
        <v>0</v>
      </c>
      <c r="T6" s="203">
        <f t="shared" ref="T6:T38" si="3">R6+S6</f>
        <v>4886566</v>
      </c>
      <c r="Z6" s="144"/>
    </row>
    <row r="7" spans="1:26" ht="30.75" customHeight="1" x14ac:dyDescent="0.3">
      <c r="B7" s="153" t="s">
        <v>111</v>
      </c>
      <c r="C7" s="163">
        <v>0</v>
      </c>
      <c r="D7" s="163">
        <v>0</v>
      </c>
      <c r="E7" s="163">
        <v>0</v>
      </c>
      <c r="F7" s="163">
        <v>-2339</v>
      </c>
      <c r="G7" s="163">
        <v>0</v>
      </c>
      <c r="H7" s="163">
        <v>0</v>
      </c>
      <c r="I7" s="163">
        <v>0</v>
      </c>
      <c r="J7" s="163">
        <v>0</v>
      </c>
      <c r="K7" s="163">
        <v>27534</v>
      </c>
      <c r="L7" s="174">
        <f>SUM('APPENDIX 20 i'!C7:L7,'APPENDIX 20 ii'!C7:L7,'APPENDIX 20 iii'!C7:K7)</f>
        <v>6137808</v>
      </c>
      <c r="M7" s="175"/>
      <c r="N7" s="203">
        <f t="shared" si="0"/>
        <v>5709110</v>
      </c>
      <c r="O7" s="203">
        <f>SUM('APPENDIX 20 ii'!I7,'APPENDIX 20 i'!I7,'APPENDIX 20 i'!K7)</f>
        <v>428698</v>
      </c>
      <c r="P7" s="203">
        <f>'APPENDIX  21 iv'!L8-'APPENDIX 20 iii'!Q7</f>
        <v>3772116</v>
      </c>
      <c r="Q7" s="203">
        <f>SUM('APPENDIX 21 iii'!F8,'APPENDIX 21 ii'!D8,'APPENDIX 21 i'!K8)</f>
        <v>202741</v>
      </c>
      <c r="R7" s="203">
        <f t="shared" si="1"/>
        <v>9481226</v>
      </c>
      <c r="S7" s="203">
        <f t="shared" si="2"/>
        <v>631439</v>
      </c>
      <c r="T7" s="203">
        <f t="shared" si="3"/>
        <v>10112665</v>
      </c>
      <c r="Z7" s="144"/>
    </row>
    <row r="8" spans="1:26" ht="30.75" customHeight="1" x14ac:dyDescent="0.3">
      <c r="B8" s="153" t="s">
        <v>112</v>
      </c>
      <c r="C8" s="163">
        <v>0</v>
      </c>
      <c r="D8" s="163">
        <v>315564</v>
      </c>
      <c r="E8" s="163">
        <v>-753856</v>
      </c>
      <c r="F8" s="163">
        <v>0</v>
      </c>
      <c r="G8" s="163">
        <v>3415480</v>
      </c>
      <c r="H8" s="163">
        <v>42584</v>
      </c>
      <c r="I8" s="163">
        <v>6000</v>
      </c>
      <c r="J8" s="163">
        <v>41356</v>
      </c>
      <c r="K8" s="163">
        <v>-95942</v>
      </c>
      <c r="L8" s="174">
        <f>SUM('APPENDIX 20 i'!C8:L8,'APPENDIX 20 ii'!C8:L8,'APPENDIX 20 iii'!C8:K8)</f>
        <v>22416506</v>
      </c>
      <c r="M8" s="175"/>
      <c r="N8" s="203">
        <f t="shared" si="0"/>
        <v>19104436</v>
      </c>
      <c r="O8" s="203">
        <f>SUM('APPENDIX 20 ii'!I8,'APPENDIX 20 i'!I8,'APPENDIX 20 i'!K8)</f>
        <v>3312070</v>
      </c>
      <c r="P8" s="203">
        <f>'APPENDIX  21 iv'!L9-'APPENDIX 20 iii'!Q8</f>
        <v>-200000</v>
      </c>
      <c r="Q8" s="203">
        <f>SUM('APPENDIX 21 iii'!F9,'APPENDIX 21 ii'!D9,'APPENDIX 21 i'!K9)</f>
        <v>0</v>
      </c>
      <c r="R8" s="203">
        <f t="shared" si="1"/>
        <v>18904436</v>
      </c>
      <c r="S8" s="203">
        <f t="shared" si="2"/>
        <v>3312070</v>
      </c>
      <c r="T8" s="203">
        <f t="shared" si="3"/>
        <v>22216506</v>
      </c>
      <c r="Z8" s="144"/>
    </row>
    <row r="9" spans="1:26" ht="30.75" customHeight="1" x14ac:dyDescent="0.3">
      <c r="B9" s="153" t="s">
        <v>113</v>
      </c>
      <c r="C9" s="163">
        <v>-2228676</v>
      </c>
      <c r="D9" s="163">
        <v>496444</v>
      </c>
      <c r="E9" s="163">
        <v>0</v>
      </c>
      <c r="F9" s="163">
        <v>893</v>
      </c>
      <c r="G9" s="163">
        <v>-1132656</v>
      </c>
      <c r="H9" s="163">
        <v>0</v>
      </c>
      <c r="I9" s="163">
        <v>18282</v>
      </c>
      <c r="J9" s="163">
        <v>0</v>
      </c>
      <c r="K9" s="163">
        <v>193412</v>
      </c>
      <c r="L9" s="174">
        <f>SUM('APPENDIX 20 i'!C9:L9,'APPENDIX 20 ii'!C9:L9,'APPENDIX 20 iii'!C9:K9)</f>
        <v>2606672</v>
      </c>
      <c r="M9" s="175"/>
      <c r="N9" s="203">
        <f t="shared" si="0"/>
        <v>2606672</v>
      </c>
      <c r="O9" s="203">
        <f>SUM('APPENDIX 20 ii'!I9,'APPENDIX 20 i'!I9,'APPENDIX 20 i'!K9)</f>
        <v>0</v>
      </c>
      <c r="P9" s="203">
        <f>'APPENDIX  21 iv'!L10-'APPENDIX 20 iii'!Q9</f>
        <v>32647367</v>
      </c>
      <c r="Q9" s="203">
        <f>SUM('APPENDIX 21 iii'!F10,'APPENDIX 21 ii'!D10,'APPENDIX 21 i'!K10)</f>
        <v>19288877</v>
      </c>
      <c r="R9" s="203">
        <f t="shared" si="1"/>
        <v>35254039</v>
      </c>
      <c r="S9" s="203">
        <f t="shared" si="2"/>
        <v>19288877</v>
      </c>
      <c r="T9" s="203">
        <f t="shared" si="3"/>
        <v>54542916</v>
      </c>
      <c r="Z9" s="144"/>
    </row>
    <row r="10" spans="1:26" ht="30.75" customHeight="1" x14ac:dyDescent="0.3">
      <c r="B10" s="153" t="s">
        <v>114</v>
      </c>
      <c r="C10" s="163">
        <v>0</v>
      </c>
      <c r="D10" s="163">
        <v>0</v>
      </c>
      <c r="E10" s="163">
        <v>0</v>
      </c>
      <c r="F10" s="163">
        <v>0</v>
      </c>
      <c r="G10" s="163">
        <v>0</v>
      </c>
      <c r="H10" s="163">
        <v>0</v>
      </c>
      <c r="I10" s="163">
        <v>0</v>
      </c>
      <c r="J10" s="163">
        <v>151510</v>
      </c>
      <c r="K10" s="163">
        <v>0</v>
      </c>
      <c r="L10" s="174">
        <f>SUM('APPENDIX 20 i'!C10:L10,'APPENDIX 20 ii'!C10:L10,'APPENDIX 20 iii'!C10:K10)</f>
        <v>3703567</v>
      </c>
      <c r="M10" s="175"/>
      <c r="N10" s="203">
        <f t="shared" si="0"/>
        <v>3601668</v>
      </c>
      <c r="O10" s="203">
        <f>SUM('APPENDIX 20 ii'!I10,'APPENDIX 20 i'!I10,'APPENDIX 20 i'!K10)</f>
        <v>101899</v>
      </c>
      <c r="P10" s="203">
        <f>'APPENDIX  21 iv'!L11-'APPENDIX 20 iii'!Q10</f>
        <v>2278248</v>
      </c>
      <c r="Q10" s="203">
        <f>SUM('APPENDIX 21 iii'!F11,'APPENDIX 21 ii'!D11,'APPENDIX 21 i'!K11)</f>
        <v>627275</v>
      </c>
      <c r="R10" s="203">
        <f t="shared" si="1"/>
        <v>5879916</v>
      </c>
      <c r="S10" s="203">
        <f t="shared" si="2"/>
        <v>729174</v>
      </c>
      <c r="T10" s="203">
        <f t="shared" si="3"/>
        <v>6609090</v>
      </c>
      <c r="Z10" s="144"/>
    </row>
    <row r="11" spans="1:26" ht="30.75" customHeight="1" x14ac:dyDescent="0.3">
      <c r="B11" s="154" t="s">
        <v>115</v>
      </c>
      <c r="C11" s="165">
        <v>1831151</v>
      </c>
      <c r="D11" s="165">
        <v>962007</v>
      </c>
      <c r="E11" s="165">
        <v>364588</v>
      </c>
      <c r="F11" s="165">
        <v>148554</v>
      </c>
      <c r="G11" s="165">
        <v>2513084</v>
      </c>
      <c r="H11" s="165">
        <v>192584</v>
      </c>
      <c r="I11" s="165">
        <v>424282</v>
      </c>
      <c r="J11" s="165">
        <v>347843</v>
      </c>
      <c r="K11" s="165">
        <v>1264097</v>
      </c>
      <c r="L11" s="176">
        <f>SUM('APPENDIX 20 i'!C11:L11,'APPENDIX 20 ii'!C11:L11,'APPENDIX 20 iii'!C11:K11)</f>
        <v>49900543</v>
      </c>
      <c r="M11" s="175"/>
      <c r="N11" s="203">
        <f t="shared" si="0"/>
        <v>45257877</v>
      </c>
      <c r="O11" s="203">
        <f>SUM('APPENDIX 20 ii'!I11,'APPENDIX 20 i'!I11,'APPENDIX 20 i'!K11)</f>
        <v>4642666</v>
      </c>
      <c r="P11" s="203">
        <f>'APPENDIX  21 iv'!L12-'APPENDIX 20 iii'!Q11</f>
        <v>67017728</v>
      </c>
      <c r="Q11" s="203">
        <f>SUM('APPENDIX 21 iii'!F12,'APPENDIX 21 ii'!D12,'APPENDIX 21 i'!K12)</f>
        <v>23368764</v>
      </c>
      <c r="R11" s="203">
        <f t="shared" si="1"/>
        <v>112275605</v>
      </c>
      <c r="S11" s="203">
        <f t="shared" si="2"/>
        <v>28011430</v>
      </c>
      <c r="T11" s="203">
        <f t="shared" si="3"/>
        <v>140287035</v>
      </c>
      <c r="Z11" s="144"/>
    </row>
    <row r="12" spans="1:26" ht="30.75" customHeight="1" x14ac:dyDescent="0.3">
      <c r="B12" s="153" t="s">
        <v>116</v>
      </c>
      <c r="C12" s="163">
        <v>437434</v>
      </c>
      <c r="D12" s="163">
        <v>648029</v>
      </c>
      <c r="E12" s="163">
        <v>114908</v>
      </c>
      <c r="F12" s="163">
        <v>47907</v>
      </c>
      <c r="G12" s="163">
        <v>0</v>
      </c>
      <c r="H12" s="163">
        <v>1488</v>
      </c>
      <c r="I12" s="163">
        <v>31973</v>
      </c>
      <c r="J12" s="163">
        <v>49214</v>
      </c>
      <c r="K12" s="163">
        <v>602208</v>
      </c>
      <c r="L12" s="174">
        <f>SUM('APPENDIX 20 i'!C12:L12,'APPENDIX 20 ii'!C12:L12,'APPENDIX 20 iii'!C12:K12)</f>
        <v>4950738</v>
      </c>
      <c r="M12" s="175"/>
      <c r="N12" s="203">
        <f t="shared" si="0"/>
        <v>4926482</v>
      </c>
      <c r="O12" s="203">
        <f>SUM('APPENDIX 20 ii'!I12,'APPENDIX 20 i'!I12,'APPENDIX 20 i'!K12)</f>
        <v>24256</v>
      </c>
      <c r="P12" s="203">
        <f>'APPENDIX  21 iv'!L13-'APPENDIX 20 iii'!Q12</f>
        <v>86515813</v>
      </c>
      <c r="Q12" s="203">
        <f>SUM('APPENDIX 21 iii'!F13,'APPENDIX 21 ii'!D13,'APPENDIX 21 i'!K13)</f>
        <v>12059459</v>
      </c>
      <c r="R12" s="203">
        <f t="shared" si="1"/>
        <v>91442295</v>
      </c>
      <c r="S12" s="203">
        <f t="shared" si="2"/>
        <v>12083715</v>
      </c>
      <c r="T12" s="203">
        <f t="shared" si="3"/>
        <v>103526010</v>
      </c>
      <c r="Z12" s="144"/>
    </row>
    <row r="13" spans="1:26" ht="30.75" customHeight="1" x14ac:dyDescent="0.3">
      <c r="B13" s="156" t="s">
        <v>117</v>
      </c>
      <c r="C13" s="163">
        <v>10413251</v>
      </c>
      <c r="D13" s="163">
        <v>2419332</v>
      </c>
      <c r="E13" s="163">
        <v>392560</v>
      </c>
      <c r="F13" s="163">
        <v>1026586</v>
      </c>
      <c r="G13" s="163">
        <v>19681917</v>
      </c>
      <c r="H13" s="163">
        <v>41209</v>
      </c>
      <c r="I13" s="163">
        <v>1850978</v>
      </c>
      <c r="J13" s="163">
        <v>126082</v>
      </c>
      <c r="K13" s="163">
        <v>8536635</v>
      </c>
      <c r="L13" s="174">
        <f>SUM('APPENDIX 20 i'!C13:L13,'APPENDIX 20 ii'!C13:L13,'APPENDIX 20 iii'!C13:K13)</f>
        <v>240254230</v>
      </c>
      <c r="M13" s="175"/>
      <c r="N13" s="203">
        <f t="shared" si="0"/>
        <v>237699788</v>
      </c>
      <c r="O13" s="203">
        <f>SUM('APPENDIX 20 ii'!I13,'APPENDIX 20 i'!I13,'APPENDIX 20 i'!K13)</f>
        <v>2554442</v>
      </c>
      <c r="P13" s="203">
        <f>'APPENDIX  21 iv'!L14-'APPENDIX 20 iii'!Q13</f>
        <v>0</v>
      </c>
      <c r="Q13" s="203">
        <f>SUM('APPENDIX 21 iii'!F14,'APPENDIX 21 ii'!D14,'APPENDIX 21 i'!K14)</f>
        <v>0</v>
      </c>
      <c r="R13" s="203">
        <f t="shared" si="1"/>
        <v>237699788</v>
      </c>
      <c r="S13" s="203">
        <f t="shared" si="2"/>
        <v>2554442</v>
      </c>
      <c r="T13" s="203">
        <f t="shared" si="3"/>
        <v>240254230</v>
      </c>
      <c r="Z13" s="144"/>
    </row>
    <row r="14" spans="1:26" ht="30.75" customHeight="1" x14ac:dyDescent="0.3">
      <c r="B14" s="156" t="s">
        <v>118</v>
      </c>
      <c r="C14" s="163">
        <v>0</v>
      </c>
      <c r="D14" s="163">
        <v>140842</v>
      </c>
      <c r="E14" s="163">
        <v>0</v>
      </c>
      <c r="F14" s="163">
        <v>0</v>
      </c>
      <c r="G14" s="163">
        <v>1024679</v>
      </c>
      <c r="H14" s="163">
        <v>0</v>
      </c>
      <c r="I14" s="163">
        <v>7835</v>
      </c>
      <c r="J14" s="163">
        <v>0</v>
      </c>
      <c r="K14" s="163">
        <v>0</v>
      </c>
      <c r="L14" s="174">
        <f>SUM('APPENDIX 20 i'!C14:L14,'APPENDIX 20 ii'!C14:L14,'APPENDIX 20 iii'!C14:K14)</f>
        <v>9072713</v>
      </c>
      <c r="M14" s="175"/>
      <c r="N14" s="203">
        <f t="shared" si="0"/>
        <v>8855151</v>
      </c>
      <c r="O14" s="203">
        <f>SUM('APPENDIX 20 ii'!I14,'APPENDIX 20 i'!I14,'APPENDIX 20 i'!K14)</f>
        <v>217562</v>
      </c>
      <c r="P14" s="203">
        <f>'APPENDIX  21 iv'!L15-'APPENDIX 20 iii'!Q14</f>
        <v>1217678</v>
      </c>
      <c r="Q14" s="203">
        <f>SUM('APPENDIX 21 iii'!F15,'APPENDIX 21 ii'!D15,'APPENDIX 21 i'!K15)</f>
        <v>79599</v>
      </c>
      <c r="R14" s="203">
        <f t="shared" si="1"/>
        <v>10072829</v>
      </c>
      <c r="S14" s="203">
        <f t="shared" si="2"/>
        <v>297161</v>
      </c>
      <c r="T14" s="203">
        <f t="shared" si="3"/>
        <v>10369990</v>
      </c>
      <c r="Z14" s="144"/>
    </row>
    <row r="15" spans="1:26" ht="30.75" customHeight="1" x14ac:dyDescent="0.3">
      <c r="B15" s="156" t="s">
        <v>119</v>
      </c>
      <c r="C15" s="163">
        <v>777074</v>
      </c>
      <c r="D15" s="163">
        <v>322697</v>
      </c>
      <c r="E15" s="163">
        <v>47424</v>
      </c>
      <c r="F15" s="163">
        <v>53175</v>
      </c>
      <c r="G15" s="163">
        <v>1242896</v>
      </c>
      <c r="H15" s="163">
        <v>28581</v>
      </c>
      <c r="I15" s="163">
        <v>43124</v>
      </c>
      <c r="J15" s="163">
        <v>53436</v>
      </c>
      <c r="K15" s="163">
        <v>386977</v>
      </c>
      <c r="L15" s="174">
        <f>SUM('APPENDIX 20 i'!C15:L15,'APPENDIX 20 ii'!C15:L15,'APPENDIX 20 iii'!C15:K15)</f>
        <v>10193313</v>
      </c>
      <c r="M15" s="175"/>
      <c r="N15" s="203">
        <f t="shared" si="0"/>
        <v>8649505</v>
      </c>
      <c r="O15" s="203">
        <f>SUM('APPENDIX 20 ii'!I15,'APPENDIX 20 i'!I15,'APPENDIX 20 i'!K15)</f>
        <v>1543808</v>
      </c>
      <c r="P15" s="203">
        <f>'APPENDIX  21 iv'!L16-'APPENDIX 20 iii'!Q15</f>
        <v>18058011</v>
      </c>
      <c r="Q15" s="203">
        <f>SUM('APPENDIX 21 iii'!F16,'APPENDIX 21 ii'!D16,'APPENDIX 21 i'!K16)</f>
        <v>2561665</v>
      </c>
      <c r="R15" s="203">
        <f t="shared" si="1"/>
        <v>26707516</v>
      </c>
      <c r="S15" s="203">
        <f t="shared" si="2"/>
        <v>4105473</v>
      </c>
      <c r="T15" s="203">
        <f t="shared" si="3"/>
        <v>30812989</v>
      </c>
      <c r="Z15" s="144"/>
    </row>
    <row r="16" spans="1:26" ht="30.75" customHeight="1" thickBot="1" x14ac:dyDescent="0.35">
      <c r="B16" s="157" t="s">
        <v>120</v>
      </c>
      <c r="C16" s="168">
        <v>13458910</v>
      </c>
      <c r="D16" s="168">
        <v>4492907</v>
      </c>
      <c r="E16" s="168">
        <v>919479</v>
      </c>
      <c r="F16" s="168">
        <v>1276223</v>
      </c>
      <c r="G16" s="168">
        <v>24462577</v>
      </c>
      <c r="H16" s="168">
        <v>263862</v>
      </c>
      <c r="I16" s="168">
        <v>2358191</v>
      </c>
      <c r="J16" s="168">
        <v>576575</v>
      </c>
      <c r="K16" s="168">
        <v>10789917</v>
      </c>
      <c r="L16" s="177">
        <f>SUM('APPENDIX 20 i'!C16:L16,'APPENDIX 20 ii'!C16:L16,'APPENDIX 20 iii'!C16:K16)</f>
        <v>314371535</v>
      </c>
      <c r="M16" s="175"/>
      <c r="N16" s="203">
        <f t="shared" si="0"/>
        <v>305388799</v>
      </c>
      <c r="O16" s="203">
        <f>SUM('APPENDIX 20 ii'!I16,'APPENDIX 20 i'!I16,'APPENDIX 20 i'!K16)</f>
        <v>8982736</v>
      </c>
      <c r="P16" s="203">
        <f>'APPENDIX  21 iv'!L17-'APPENDIX 20 iii'!Q16</f>
        <v>172809228</v>
      </c>
      <c r="Q16" s="203">
        <f>SUM('APPENDIX 21 iii'!F17,'APPENDIX 21 ii'!D17,'APPENDIX 21 i'!K17)</f>
        <v>38069488</v>
      </c>
      <c r="R16" s="203">
        <f t="shared" si="1"/>
        <v>478198027</v>
      </c>
      <c r="S16" s="203">
        <f t="shared" si="2"/>
        <v>47052224</v>
      </c>
      <c r="T16" s="203">
        <f t="shared" si="3"/>
        <v>525250251</v>
      </c>
      <c r="Z16" s="144"/>
    </row>
    <row r="17" spans="2:26" ht="30.75" customHeight="1" thickTop="1" x14ac:dyDescent="0.3">
      <c r="B17" s="159" t="s">
        <v>121</v>
      </c>
      <c r="C17" s="170">
        <v>1100000</v>
      </c>
      <c r="D17" s="170">
        <v>0</v>
      </c>
      <c r="E17" s="170">
        <v>0</v>
      </c>
      <c r="F17" s="170">
        <v>0</v>
      </c>
      <c r="G17" s="170">
        <v>0</v>
      </c>
      <c r="H17" s="170">
        <v>0</v>
      </c>
      <c r="I17" s="170">
        <v>300000</v>
      </c>
      <c r="J17" s="170">
        <v>0</v>
      </c>
      <c r="K17" s="170">
        <v>0</v>
      </c>
      <c r="L17" s="178">
        <f>SUM('APPENDIX 20 i'!C17:L17,'APPENDIX 20 ii'!C17:L17,'APPENDIX 20 iii'!C17:K17)</f>
        <v>3292882</v>
      </c>
      <c r="M17" s="175"/>
      <c r="N17" s="203">
        <f t="shared" si="0"/>
        <v>3292882</v>
      </c>
      <c r="O17" s="203">
        <f>SUM('APPENDIX 20 ii'!I17,'APPENDIX 20 i'!I17,'APPENDIX 20 i'!K17)</f>
        <v>0</v>
      </c>
      <c r="P17" s="203">
        <f>'APPENDIX  21 iv'!L18-'APPENDIX 20 iii'!Q17</f>
        <v>4853802</v>
      </c>
      <c r="Q17" s="203">
        <f>SUM('APPENDIX 21 iii'!F18,'APPENDIX 21 ii'!D18,'APPENDIX 21 i'!K18)</f>
        <v>415170</v>
      </c>
      <c r="R17" s="203">
        <f t="shared" si="1"/>
        <v>8146684</v>
      </c>
      <c r="S17" s="203">
        <f t="shared" si="2"/>
        <v>415170</v>
      </c>
      <c r="T17" s="203">
        <f t="shared" si="3"/>
        <v>8561854</v>
      </c>
      <c r="U17" s="25" t="s">
        <v>121</v>
      </c>
      <c r="Z17" s="144"/>
    </row>
    <row r="18" spans="2:26" ht="30.75" customHeight="1" x14ac:dyDescent="0.3">
      <c r="B18" s="156" t="s">
        <v>122</v>
      </c>
      <c r="C18" s="179">
        <v>980000</v>
      </c>
      <c r="D18" s="163">
        <v>1042911</v>
      </c>
      <c r="E18" s="163">
        <v>0</v>
      </c>
      <c r="F18" s="163">
        <v>80000</v>
      </c>
      <c r="G18" s="163">
        <v>2244500</v>
      </c>
      <c r="H18" s="163">
        <v>0</v>
      </c>
      <c r="I18" s="163">
        <v>30000</v>
      </c>
      <c r="J18" s="163">
        <v>312982</v>
      </c>
      <c r="K18" s="163">
        <v>920000</v>
      </c>
      <c r="L18" s="174">
        <f>SUM('APPENDIX 20 i'!C18:L18,'APPENDIX 20 ii'!C18:L18,'APPENDIX 20 iii'!C18:K18)</f>
        <v>36556066</v>
      </c>
      <c r="M18" s="175"/>
      <c r="N18" s="203">
        <f t="shared" si="0"/>
        <v>35251562</v>
      </c>
      <c r="O18" s="203">
        <f>SUM('APPENDIX 20 ii'!I18,'APPENDIX 20 i'!I18,'APPENDIX 20 i'!K18)</f>
        <v>1304504</v>
      </c>
      <c r="P18" s="203">
        <f>'APPENDIX  21 iv'!L19-'APPENDIX 20 iii'!Q18</f>
        <v>27066873</v>
      </c>
      <c r="Q18" s="203">
        <f>SUM('APPENDIX 21 iii'!F19,'APPENDIX 21 ii'!D19,'APPENDIX 21 i'!K19)</f>
        <v>7564983</v>
      </c>
      <c r="R18" s="203">
        <f t="shared" si="1"/>
        <v>62318435</v>
      </c>
      <c r="S18" s="203">
        <f t="shared" si="2"/>
        <v>8869487</v>
      </c>
      <c r="T18" s="203">
        <f t="shared" si="3"/>
        <v>71187922</v>
      </c>
      <c r="U18" s="25" t="s">
        <v>122</v>
      </c>
      <c r="Z18" s="144"/>
    </row>
    <row r="19" spans="2:26" ht="30.75" customHeight="1" x14ac:dyDescent="0.3">
      <c r="B19" s="156" t="s">
        <v>123</v>
      </c>
      <c r="C19" s="179">
        <v>98666</v>
      </c>
      <c r="D19" s="163">
        <v>38992</v>
      </c>
      <c r="E19" s="163">
        <v>47186</v>
      </c>
      <c r="F19" s="163">
        <v>2963</v>
      </c>
      <c r="G19" s="163">
        <v>138418</v>
      </c>
      <c r="H19" s="163">
        <v>0</v>
      </c>
      <c r="I19" s="163">
        <v>2130</v>
      </c>
      <c r="J19" s="163">
        <v>25565</v>
      </c>
      <c r="K19" s="163">
        <v>25473</v>
      </c>
      <c r="L19" s="174">
        <f>SUM('APPENDIX 20 i'!C19:L19,'APPENDIX 20 ii'!C19:L19,'APPENDIX 20 iii'!C19:K19)</f>
        <v>1568464</v>
      </c>
      <c r="M19" s="175"/>
      <c r="N19" s="203">
        <f t="shared" si="0"/>
        <v>1568464</v>
      </c>
      <c r="O19" s="203">
        <f>SUM('APPENDIX 20 ii'!I19,'APPENDIX 20 i'!I19,'APPENDIX 20 i'!K19)</f>
        <v>0</v>
      </c>
      <c r="P19" s="203">
        <f>'APPENDIX  21 iv'!L20-'APPENDIX 20 iii'!Q19</f>
        <v>2200904</v>
      </c>
      <c r="Q19" s="203">
        <f>SUM('APPENDIX 21 iii'!F20,'APPENDIX 21 ii'!D20,'APPENDIX 21 i'!K20)</f>
        <v>105112</v>
      </c>
      <c r="R19" s="203">
        <f t="shared" si="1"/>
        <v>3769368</v>
      </c>
      <c r="S19" s="203">
        <f t="shared" si="2"/>
        <v>105112</v>
      </c>
      <c r="T19" s="203">
        <f t="shared" si="3"/>
        <v>3874480</v>
      </c>
      <c r="U19" s="25" t="s">
        <v>123</v>
      </c>
      <c r="Z19" s="144"/>
    </row>
    <row r="20" spans="2:26" ht="30.75" customHeight="1" x14ac:dyDescent="0.3">
      <c r="B20" s="156" t="s">
        <v>124</v>
      </c>
      <c r="C20" s="163">
        <v>3434187</v>
      </c>
      <c r="D20" s="163">
        <v>616631</v>
      </c>
      <c r="E20" s="163">
        <v>248820</v>
      </c>
      <c r="F20" s="163">
        <v>706000</v>
      </c>
      <c r="G20" s="163">
        <v>12269864</v>
      </c>
      <c r="H20" s="163">
        <v>54528</v>
      </c>
      <c r="I20" s="163">
        <v>343450</v>
      </c>
      <c r="J20" s="163">
        <v>41941</v>
      </c>
      <c r="K20" s="163">
        <v>5971192</v>
      </c>
      <c r="L20" s="174">
        <f>SUM('APPENDIX 20 i'!C20:L20,'APPENDIX 20 ii'!C20:L20,'APPENDIX 20 iii'!C20:K20)</f>
        <v>155389950</v>
      </c>
      <c r="M20" s="175"/>
      <c r="N20" s="203">
        <f t="shared" si="0"/>
        <v>151955505</v>
      </c>
      <c r="O20" s="203">
        <f>SUM('APPENDIX 20 ii'!I20,'APPENDIX 20 i'!I20,'APPENDIX 20 i'!K20)</f>
        <v>3434445</v>
      </c>
      <c r="P20" s="203">
        <f>'APPENDIX  21 iv'!L21-'APPENDIX 20 iii'!Q20</f>
        <v>44547909</v>
      </c>
      <c r="Q20" s="203">
        <f>SUM('APPENDIX 21 iii'!F21,'APPENDIX 21 ii'!D21,'APPENDIX 21 i'!K21)</f>
        <v>11390822</v>
      </c>
      <c r="R20" s="203">
        <f t="shared" si="1"/>
        <v>196503414</v>
      </c>
      <c r="S20" s="203">
        <f t="shared" si="2"/>
        <v>14825267</v>
      </c>
      <c r="T20" s="203">
        <f t="shared" si="3"/>
        <v>211328681</v>
      </c>
      <c r="U20" s="25" t="s">
        <v>124</v>
      </c>
      <c r="Z20" s="144"/>
    </row>
    <row r="21" spans="2:26" ht="30.75" customHeight="1" x14ac:dyDescent="0.3">
      <c r="B21" s="156" t="s">
        <v>125</v>
      </c>
      <c r="C21" s="163">
        <v>19888</v>
      </c>
      <c r="D21" s="163">
        <v>0</v>
      </c>
      <c r="E21" s="163">
        <v>0</v>
      </c>
      <c r="F21" s="163">
        <v>0</v>
      </c>
      <c r="G21" s="163">
        <v>493182</v>
      </c>
      <c r="H21" s="163">
        <v>0</v>
      </c>
      <c r="I21" s="163">
        <v>0</v>
      </c>
      <c r="J21" s="163">
        <v>0</v>
      </c>
      <c r="K21" s="163">
        <v>0</v>
      </c>
      <c r="L21" s="174">
        <f>SUM('APPENDIX 20 i'!C21:L21,'APPENDIX 20 ii'!C21:L21,'APPENDIX 20 iii'!C21:K21)</f>
        <v>7601750</v>
      </c>
      <c r="M21" s="175"/>
      <c r="N21" s="203">
        <f t="shared" si="0"/>
        <v>7601750</v>
      </c>
      <c r="O21" s="203">
        <f>SUM('APPENDIX 20 ii'!I21,'APPENDIX 20 i'!I21,'APPENDIX 20 i'!K21)</f>
        <v>0</v>
      </c>
      <c r="P21" s="203">
        <f>'APPENDIX  21 iv'!L22-'APPENDIX 20 iii'!Q21</f>
        <v>954927</v>
      </c>
      <c r="Q21" s="203">
        <f>SUM('APPENDIX 21 iii'!F22,'APPENDIX 21 ii'!D22,'APPENDIX 21 i'!K22)</f>
        <v>0</v>
      </c>
      <c r="R21" s="203">
        <f t="shared" si="1"/>
        <v>8556677</v>
      </c>
      <c r="S21" s="203">
        <f t="shared" si="2"/>
        <v>0</v>
      </c>
      <c r="T21" s="203">
        <f t="shared" si="3"/>
        <v>8556677</v>
      </c>
      <c r="U21" s="25" t="s">
        <v>125</v>
      </c>
      <c r="Z21" s="144"/>
    </row>
    <row r="22" spans="2:26" ht="30.75" customHeight="1" x14ac:dyDescent="0.3">
      <c r="B22" s="156" t="s">
        <v>126</v>
      </c>
      <c r="C22" s="163">
        <v>0</v>
      </c>
      <c r="D22" s="163">
        <v>0</v>
      </c>
      <c r="E22" s="163">
        <v>0</v>
      </c>
      <c r="F22" s="163">
        <v>0</v>
      </c>
      <c r="G22" s="163">
        <v>0</v>
      </c>
      <c r="H22" s="163">
        <v>0</v>
      </c>
      <c r="I22" s="163">
        <v>0</v>
      </c>
      <c r="J22" s="163">
        <v>30000</v>
      </c>
      <c r="K22" s="163">
        <v>0</v>
      </c>
      <c r="L22" s="174">
        <f>SUM('APPENDIX 20 i'!C22:L22,'APPENDIX 20 ii'!C22:L22,'APPENDIX 20 iii'!C22:K22)</f>
        <v>6859219</v>
      </c>
      <c r="M22" s="175"/>
      <c r="N22" s="203">
        <f t="shared" si="0"/>
        <v>6859219</v>
      </c>
      <c r="O22" s="203">
        <f>SUM('APPENDIX 20 ii'!I22,'APPENDIX 20 i'!I22,'APPENDIX 20 i'!K22)</f>
        <v>0</v>
      </c>
      <c r="P22" s="203">
        <f>'APPENDIX  21 iv'!L23-'APPENDIX 20 iii'!Q22</f>
        <v>4695765</v>
      </c>
      <c r="Q22" s="203">
        <f>SUM('APPENDIX 21 iii'!F23,'APPENDIX 21 ii'!D23,'APPENDIX 21 i'!K23)</f>
        <v>3730096</v>
      </c>
      <c r="R22" s="203">
        <f t="shared" si="1"/>
        <v>11554984</v>
      </c>
      <c r="S22" s="203">
        <f t="shared" si="2"/>
        <v>3730096</v>
      </c>
      <c r="T22" s="203">
        <f t="shared" si="3"/>
        <v>15285080</v>
      </c>
      <c r="U22" s="25" t="s">
        <v>126</v>
      </c>
      <c r="Z22" s="144"/>
    </row>
    <row r="23" spans="2:26" ht="30.75" customHeight="1" x14ac:dyDescent="0.3">
      <c r="B23" s="156" t="s">
        <v>127</v>
      </c>
      <c r="C23" s="163">
        <v>732005</v>
      </c>
      <c r="D23" s="163">
        <v>0</v>
      </c>
      <c r="E23" s="163">
        <v>0</v>
      </c>
      <c r="F23" s="163">
        <v>63954</v>
      </c>
      <c r="G23" s="163">
        <v>2228617</v>
      </c>
      <c r="H23" s="163">
        <v>28384</v>
      </c>
      <c r="I23" s="163">
        <v>55679</v>
      </c>
      <c r="J23" s="163">
        <v>0</v>
      </c>
      <c r="K23" s="163">
        <v>961135</v>
      </c>
      <c r="L23" s="174">
        <f>SUM('APPENDIX 20 i'!C23:L23,'APPENDIX 20 ii'!C23:L23,'APPENDIX 20 iii'!C23:K23)</f>
        <v>10755635</v>
      </c>
      <c r="M23" s="175"/>
      <c r="N23" s="203">
        <f t="shared" si="0"/>
        <v>10676022</v>
      </c>
      <c r="O23" s="203">
        <f>SUM('APPENDIX 20 ii'!I23,'APPENDIX 20 i'!I23,'APPENDIX 20 i'!K23)</f>
        <v>79613</v>
      </c>
      <c r="P23" s="203">
        <f>'APPENDIX  21 iv'!L24-'APPENDIX 20 iii'!Q23</f>
        <v>3224995</v>
      </c>
      <c r="Q23" s="203">
        <f>SUM('APPENDIX 21 iii'!F24,'APPENDIX 21 ii'!D24,'APPENDIX 21 i'!K24)</f>
        <v>912034</v>
      </c>
      <c r="R23" s="203">
        <f t="shared" si="1"/>
        <v>13901017</v>
      </c>
      <c r="S23" s="203">
        <f t="shared" si="2"/>
        <v>991647</v>
      </c>
      <c r="T23" s="203">
        <f t="shared" si="3"/>
        <v>14892664</v>
      </c>
      <c r="U23" s="25" t="s">
        <v>127</v>
      </c>
      <c r="Z23" s="144"/>
    </row>
    <row r="24" spans="2:26" ht="30.75" customHeight="1" x14ac:dyDescent="0.3">
      <c r="B24" s="156" t="s">
        <v>128</v>
      </c>
      <c r="C24" s="163">
        <v>0</v>
      </c>
      <c r="D24" s="163">
        <v>0</v>
      </c>
      <c r="E24" s="163">
        <v>0</v>
      </c>
      <c r="F24" s="163">
        <v>0</v>
      </c>
      <c r="G24" s="163">
        <v>0</v>
      </c>
      <c r="H24" s="163">
        <v>0</v>
      </c>
      <c r="I24" s="163">
        <v>0</v>
      </c>
      <c r="J24" s="163">
        <v>0</v>
      </c>
      <c r="K24" s="163">
        <v>103426</v>
      </c>
      <c r="L24" s="174">
        <f>SUM('APPENDIX 20 i'!C24:L24,'APPENDIX 20 ii'!C24:L24,'APPENDIX 20 iii'!C24:K24)</f>
        <v>288010</v>
      </c>
      <c r="M24" s="175"/>
      <c r="N24" s="203">
        <f t="shared" si="0"/>
        <v>288010</v>
      </c>
      <c r="O24" s="203">
        <f>SUM('APPENDIX 20 ii'!I24,'APPENDIX 20 i'!I24,'APPENDIX 20 i'!K24)</f>
        <v>0</v>
      </c>
      <c r="P24" s="203">
        <f>'APPENDIX  21 iv'!L25-'APPENDIX 20 iii'!Q24</f>
        <v>110492</v>
      </c>
      <c r="Q24" s="203">
        <f>SUM('APPENDIX 21 iii'!F25,'APPENDIX 21 ii'!D25,'APPENDIX 21 i'!K25)</f>
        <v>0</v>
      </c>
      <c r="R24" s="203">
        <f t="shared" si="1"/>
        <v>398502</v>
      </c>
      <c r="S24" s="203">
        <f t="shared" si="2"/>
        <v>0</v>
      </c>
      <c r="T24" s="203">
        <f t="shared" si="3"/>
        <v>398502</v>
      </c>
      <c r="U24" s="25" t="s">
        <v>128</v>
      </c>
      <c r="Z24" s="144"/>
    </row>
    <row r="25" spans="2:26" ht="30.75" customHeight="1" x14ac:dyDescent="0.3">
      <c r="B25" s="156" t="s">
        <v>129</v>
      </c>
      <c r="C25" s="163">
        <v>0</v>
      </c>
      <c r="D25" s="163">
        <v>0</v>
      </c>
      <c r="E25" s="163">
        <v>0</v>
      </c>
      <c r="F25" s="163">
        <v>0</v>
      </c>
      <c r="G25" s="163">
        <v>0</v>
      </c>
      <c r="H25" s="163">
        <v>0</v>
      </c>
      <c r="I25" s="163">
        <v>0</v>
      </c>
      <c r="J25" s="163">
        <v>0</v>
      </c>
      <c r="K25" s="163">
        <v>0</v>
      </c>
      <c r="L25" s="174">
        <f>SUM('APPENDIX 20 i'!C25:L25,'APPENDIX 20 ii'!C25:L25,'APPENDIX 20 iii'!C25:K25)</f>
        <v>0</v>
      </c>
      <c r="M25" s="175"/>
      <c r="N25" s="203">
        <f t="shared" si="0"/>
        <v>0</v>
      </c>
      <c r="O25" s="203">
        <f>SUM('APPENDIX 20 ii'!I25,'APPENDIX 20 i'!I25,'APPENDIX 20 i'!K25)</f>
        <v>0</v>
      </c>
      <c r="P25" s="203">
        <f>'APPENDIX  21 iv'!L26-'APPENDIX 20 iii'!Q25</f>
        <v>0</v>
      </c>
      <c r="Q25" s="203">
        <f>SUM('APPENDIX 21 iii'!F26,'APPENDIX 21 ii'!D26,'APPENDIX 21 i'!K26)</f>
        <v>0</v>
      </c>
      <c r="R25" s="203">
        <f t="shared" si="1"/>
        <v>0</v>
      </c>
      <c r="S25" s="203">
        <f t="shared" si="2"/>
        <v>0</v>
      </c>
      <c r="T25" s="203">
        <f t="shared" si="3"/>
        <v>0</v>
      </c>
      <c r="U25" s="25" t="s">
        <v>129</v>
      </c>
      <c r="Z25" s="144"/>
    </row>
    <row r="26" spans="2:26" ht="30.75" customHeight="1" x14ac:dyDescent="0.3">
      <c r="B26" s="156" t="s">
        <v>130</v>
      </c>
      <c r="C26" s="163">
        <v>3016332</v>
      </c>
      <c r="D26" s="163">
        <v>24714</v>
      </c>
      <c r="E26" s="163">
        <v>0</v>
      </c>
      <c r="F26" s="163">
        <v>11707</v>
      </c>
      <c r="G26" s="163">
        <v>3272765</v>
      </c>
      <c r="H26" s="163">
        <v>0</v>
      </c>
      <c r="I26" s="163">
        <v>0</v>
      </c>
      <c r="J26" s="163">
        <v>0</v>
      </c>
      <c r="K26" s="163">
        <v>1554296</v>
      </c>
      <c r="L26" s="174">
        <f>SUM('APPENDIX 20 i'!C26:L26,'APPENDIX 20 ii'!C26:L26,'APPENDIX 20 iii'!C26:K26)</f>
        <v>26226833</v>
      </c>
      <c r="M26" s="175"/>
      <c r="N26" s="203">
        <f t="shared" si="0"/>
        <v>26179730</v>
      </c>
      <c r="O26" s="203">
        <f>SUM('APPENDIX 20 ii'!I26,'APPENDIX 20 i'!I26,'APPENDIX 20 i'!K26)</f>
        <v>47103</v>
      </c>
      <c r="P26" s="203">
        <f>'APPENDIX  21 iv'!L27-'APPENDIX 20 iii'!Q26</f>
        <v>7657889</v>
      </c>
      <c r="Q26" s="203">
        <f>SUM('APPENDIX 21 iii'!F27,'APPENDIX 21 ii'!D27,'APPENDIX 21 i'!K27)</f>
        <v>2177101</v>
      </c>
      <c r="R26" s="203">
        <f t="shared" si="1"/>
        <v>33837619</v>
      </c>
      <c r="S26" s="203">
        <f t="shared" si="2"/>
        <v>2224204</v>
      </c>
      <c r="T26" s="203">
        <f t="shared" si="3"/>
        <v>36061823</v>
      </c>
      <c r="U26" s="25" t="s">
        <v>130</v>
      </c>
      <c r="Z26" s="144"/>
    </row>
    <row r="27" spans="2:26" ht="30.75" customHeight="1" x14ac:dyDescent="0.3">
      <c r="B27" s="156" t="s">
        <v>131</v>
      </c>
      <c r="C27" s="163">
        <v>446037</v>
      </c>
      <c r="D27" s="163">
        <v>0</v>
      </c>
      <c r="E27" s="163">
        <v>0</v>
      </c>
      <c r="F27" s="163">
        <v>0</v>
      </c>
      <c r="G27" s="163">
        <v>0</v>
      </c>
      <c r="H27" s="163">
        <v>0</v>
      </c>
      <c r="I27" s="163">
        <v>0</v>
      </c>
      <c r="J27" s="163">
        <v>0</v>
      </c>
      <c r="K27" s="163">
        <v>13876</v>
      </c>
      <c r="L27" s="174">
        <f>SUM('APPENDIX 20 i'!C27:L27,'APPENDIX 20 ii'!C27:L27,'APPENDIX 20 iii'!C27:K27)</f>
        <v>4595540</v>
      </c>
      <c r="M27" s="175"/>
      <c r="N27" s="203">
        <f t="shared" si="0"/>
        <v>4595540</v>
      </c>
      <c r="O27" s="203">
        <f>SUM('APPENDIX 20 ii'!I27,'APPENDIX 20 i'!I27,'APPENDIX 20 i'!K27)</f>
        <v>0</v>
      </c>
      <c r="P27" s="203">
        <f>'APPENDIX  21 iv'!L28-'APPENDIX 20 iii'!Q27</f>
        <v>3557534</v>
      </c>
      <c r="Q27" s="203">
        <f>SUM('APPENDIX 21 iii'!F28,'APPENDIX 21 ii'!D28,'APPENDIX 21 i'!K28)</f>
        <v>202231</v>
      </c>
      <c r="R27" s="203">
        <f t="shared" si="1"/>
        <v>8153074</v>
      </c>
      <c r="S27" s="203">
        <f t="shared" si="2"/>
        <v>202231</v>
      </c>
      <c r="T27" s="203">
        <f t="shared" si="3"/>
        <v>8355305</v>
      </c>
      <c r="U27" s="25" t="s">
        <v>131</v>
      </c>
      <c r="Z27" s="144"/>
    </row>
    <row r="28" spans="2:26" ht="30.75" customHeight="1" x14ac:dyDescent="0.3">
      <c r="B28" s="156" t="s">
        <v>132</v>
      </c>
      <c r="C28" s="163">
        <v>0</v>
      </c>
      <c r="D28" s="163">
        <v>0</v>
      </c>
      <c r="E28" s="163">
        <v>0</v>
      </c>
      <c r="F28" s="163">
        <v>0</v>
      </c>
      <c r="G28" s="163">
        <v>0</v>
      </c>
      <c r="H28" s="163">
        <v>0</v>
      </c>
      <c r="I28" s="163">
        <v>0</v>
      </c>
      <c r="J28" s="163">
        <v>0</v>
      </c>
      <c r="K28" s="163">
        <v>0</v>
      </c>
      <c r="L28" s="174">
        <f>SUM('APPENDIX 20 i'!C28:L28,'APPENDIX 20 ii'!C28:L28,'APPENDIX 20 iii'!C28:K28)</f>
        <v>1279</v>
      </c>
      <c r="M28" s="175"/>
      <c r="N28" s="203">
        <f t="shared" si="0"/>
        <v>1279</v>
      </c>
      <c r="O28" s="203">
        <f>SUM('APPENDIX 20 ii'!I28,'APPENDIX 20 i'!I28,'APPENDIX 20 i'!K28)</f>
        <v>0</v>
      </c>
      <c r="P28" s="203">
        <f>'APPENDIX  21 iv'!L29-'APPENDIX 20 iii'!Q28</f>
        <v>432</v>
      </c>
      <c r="Q28" s="203">
        <f>SUM('APPENDIX 21 iii'!F29,'APPENDIX 21 ii'!D29,'APPENDIX 21 i'!K29)</f>
        <v>89</v>
      </c>
      <c r="R28" s="203">
        <f t="shared" si="1"/>
        <v>1711</v>
      </c>
      <c r="S28" s="203">
        <f t="shared" si="2"/>
        <v>89</v>
      </c>
      <c r="T28" s="203">
        <f t="shared" si="3"/>
        <v>1800</v>
      </c>
      <c r="U28" s="25" t="s">
        <v>132</v>
      </c>
      <c r="Z28" s="144"/>
    </row>
    <row r="29" spans="2:26" ht="30.75" customHeight="1" x14ac:dyDescent="0.3">
      <c r="B29" s="156" t="s">
        <v>133</v>
      </c>
      <c r="C29" s="163">
        <v>0</v>
      </c>
      <c r="D29" s="163">
        <v>0</v>
      </c>
      <c r="E29" s="163">
        <v>0</v>
      </c>
      <c r="F29" s="163">
        <v>0</v>
      </c>
      <c r="G29" s="163">
        <v>0</v>
      </c>
      <c r="H29" s="163">
        <v>0</v>
      </c>
      <c r="I29" s="163">
        <v>0</v>
      </c>
      <c r="J29" s="163">
        <v>0</v>
      </c>
      <c r="K29" s="163">
        <v>0</v>
      </c>
      <c r="L29" s="174">
        <f>SUM('APPENDIX 20 i'!C29:L29,'APPENDIX 20 ii'!C29:L29,'APPENDIX 20 iii'!C29:K29)</f>
        <v>0</v>
      </c>
      <c r="M29" s="175"/>
      <c r="N29" s="203">
        <f t="shared" si="0"/>
        <v>0</v>
      </c>
      <c r="O29" s="203">
        <f>SUM('APPENDIX 20 ii'!I29,'APPENDIX 20 i'!I29,'APPENDIX 20 i'!K29)</f>
        <v>0</v>
      </c>
      <c r="P29" s="203">
        <f>'APPENDIX  21 iv'!L30-'APPENDIX 20 iii'!Q29</f>
        <v>0</v>
      </c>
      <c r="Q29" s="203">
        <f>SUM('APPENDIX 21 iii'!F30,'APPENDIX 21 ii'!D30,'APPENDIX 21 i'!K30)</f>
        <v>0</v>
      </c>
      <c r="R29" s="203">
        <f t="shared" si="1"/>
        <v>0</v>
      </c>
      <c r="S29" s="203">
        <f t="shared" si="2"/>
        <v>0</v>
      </c>
      <c r="T29" s="203">
        <f t="shared" si="3"/>
        <v>0</v>
      </c>
      <c r="U29" s="25" t="s">
        <v>133</v>
      </c>
      <c r="Z29" s="144"/>
    </row>
    <row r="30" spans="2:26" ht="30.75" customHeight="1" x14ac:dyDescent="0.3">
      <c r="B30" s="156" t="s">
        <v>134</v>
      </c>
      <c r="C30" s="163">
        <v>209613</v>
      </c>
      <c r="D30" s="163">
        <v>120217</v>
      </c>
      <c r="E30" s="163">
        <v>11965</v>
      </c>
      <c r="F30" s="163">
        <v>8351</v>
      </c>
      <c r="G30" s="163">
        <v>669366</v>
      </c>
      <c r="H30" s="163">
        <v>0</v>
      </c>
      <c r="I30" s="163">
        <v>10851</v>
      </c>
      <c r="J30" s="163">
        <v>0</v>
      </c>
      <c r="K30" s="163">
        <v>13874</v>
      </c>
      <c r="L30" s="174">
        <f>SUM('APPENDIX 20 i'!C30:L30,'APPENDIX 20 ii'!C30:L30,'APPENDIX 20 iii'!C30:K30)</f>
        <v>4804376</v>
      </c>
      <c r="M30" s="175"/>
      <c r="N30" s="203">
        <f t="shared" si="0"/>
        <v>4803954</v>
      </c>
      <c r="O30" s="203">
        <f>SUM('APPENDIX 20 ii'!I30,'APPENDIX 20 i'!I30,'APPENDIX 20 i'!K30)</f>
        <v>422</v>
      </c>
      <c r="P30" s="203">
        <f>'APPENDIX  21 iv'!L31-'APPENDIX 20 iii'!Q30</f>
        <v>1800517</v>
      </c>
      <c r="Q30" s="203">
        <f>SUM('APPENDIX 21 iii'!F31,'APPENDIX 21 ii'!D31,'APPENDIX 21 i'!K31)</f>
        <v>14272</v>
      </c>
      <c r="R30" s="203">
        <f t="shared" si="1"/>
        <v>6604471</v>
      </c>
      <c r="S30" s="203">
        <f t="shared" si="2"/>
        <v>14694</v>
      </c>
      <c r="T30" s="203">
        <f t="shared" si="3"/>
        <v>6619165</v>
      </c>
      <c r="U30" s="25" t="s">
        <v>134</v>
      </c>
      <c r="Z30" s="144"/>
    </row>
    <row r="31" spans="2:26" ht="30.75" customHeight="1" x14ac:dyDescent="0.3">
      <c r="B31" s="156" t="s">
        <v>135</v>
      </c>
      <c r="C31" s="163">
        <v>28858</v>
      </c>
      <c r="D31" s="163">
        <v>0</v>
      </c>
      <c r="E31" s="163">
        <v>0</v>
      </c>
      <c r="F31" s="163">
        <v>0</v>
      </c>
      <c r="G31" s="163">
        <v>339682</v>
      </c>
      <c r="H31" s="163">
        <v>0</v>
      </c>
      <c r="I31" s="163">
        <v>0</v>
      </c>
      <c r="J31" s="163">
        <v>0</v>
      </c>
      <c r="K31" s="163">
        <v>50424</v>
      </c>
      <c r="L31" s="174">
        <f>SUM('APPENDIX 20 i'!C31:L31,'APPENDIX 20 ii'!C31:L31,'APPENDIX 20 iii'!C31:K31)</f>
        <v>2680373</v>
      </c>
      <c r="M31" s="175"/>
      <c r="N31" s="203">
        <f t="shared" si="0"/>
        <v>2680373</v>
      </c>
      <c r="O31" s="203">
        <f>SUM('APPENDIX 20 ii'!I31,'APPENDIX 20 i'!I31,'APPENDIX 20 i'!K31)</f>
        <v>0</v>
      </c>
      <c r="P31" s="203">
        <f>'APPENDIX  21 iv'!L32-'APPENDIX 20 iii'!Q31</f>
        <v>928216</v>
      </c>
      <c r="Q31" s="203">
        <f>SUM('APPENDIX 21 iii'!F32,'APPENDIX 21 ii'!D32,'APPENDIX 21 i'!K32)</f>
        <v>748480</v>
      </c>
      <c r="R31" s="203">
        <f t="shared" si="1"/>
        <v>3608589</v>
      </c>
      <c r="S31" s="203">
        <f t="shared" si="2"/>
        <v>748480</v>
      </c>
      <c r="T31" s="203">
        <f t="shared" si="3"/>
        <v>4357069</v>
      </c>
      <c r="U31" s="25" t="s">
        <v>135</v>
      </c>
      <c r="Z31" s="144"/>
    </row>
    <row r="32" spans="2:26" ht="30.75" customHeight="1" x14ac:dyDescent="0.3">
      <c r="B32" s="156" t="s">
        <v>136</v>
      </c>
      <c r="C32" s="163">
        <v>2686982</v>
      </c>
      <c r="D32" s="163">
        <v>1160503</v>
      </c>
      <c r="E32" s="163">
        <v>331728</v>
      </c>
      <c r="F32" s="163">
        <v>296728</v>
      </c>
      <c r="G32" s="163">
        <v>1663895</v>
      </c>
      <c r="H32" s="163">
        <v>91036</v>
      </c>
      <c r="I32" s="163">
        <v>1007293</v>
      </c>
      <c r="J32" s="163">
        <v>0</v>
      </c>
      <c r="K32" s="163">
        <v>350261</v>
      </c>
      <c r="L32" s="174">
        <f>SUM('APPENDIX 20 i'!C32:L32,'APPENDIX 20 ii'!C32:L32,'APPENDIX 20 iii'!C32:K32)</f>
        <v>24675378</v>
      </c>
      <c r="M32" s="175"/>
      <c r="N32" s="203">
        <f t="shared" si="0"/>
        <v>21012718</v>
      </c>
      <c r="O32" s="203">
        <f>SUM('APPENDIX 20 ii'!I32,'APPENDIX 20 i'!I32,'APPENDIX 20 i'!K32)</f>
        <v>3662660</v>
      </c>
      <c r="P32" s="203">
        <f>'APPENDIX  21 iv'!L33-'APPENDIX 20 iii'!Q32</f>
        <v>19091838</v>
      </c>
      <c r="Q32" s="203">
        <f>SUM('APPENDIX 21 iii'!F33,'APPENDIX 21 ii'!D33,'APPENDIX 21 i'!K33)</f>
        <v>2502826</v>
      </c>
      <c r="R32" s="203">
        <f t="shared" si="1"/>
        <v>40104556</v>
      </c>
      <c r="S32" s="203">
        <f t="shared" si="2"/>
        <v>6165486</v>
      </c>
      <c r="T32" s="203">
        <f t="shared" si="3"/>
        <v>46270042</v>
      </c>
      <c r="U32" s="25" t="s">
        <v>136</v>
      </c>
      <c r="Z32" s="144"/>
    </row>
    <row r="33" spans="2:26" ht="30.75" customHeight="1" x14ac:dyDescent="0.3">
      <c r="B33" s="156" t="s">
        <v>137</v>
      </c>
      <c r="C33" s="163">
        <v>296484</v>
      </c>
      <c r="D33" s="163">
        <v>176557</v>
      </c>
      <c r="E33" s="163">
        <v>177999</v>
      </c>
      <c r="F33" s="163">
        <v>13806</v>
      </c>
      <c r="G33" s="163">
        <v>355081</v>
      </c>
      <c r="H33" s="163">
        <v>26156</v>
      </c>
      <c r="I33" s="163">
        <v>3729</v>
      </c>
      <c r="J33" s="163">
        <v>934</v>
      </c>
      <c r="K33" s="163">
        <v>71320</v>
      </c>
      <c r="L33" s="174">
        <f>SUM('APPENDIX 20 i'!C33:L33,'APPENDIX 20 ii'!C33:L33,'APPENDIX 20 iii'!C33:K33)</f>
        <v>2433557</v>
      </c>
      <c r="M33" s="175"/>
      <c r="N33" s="203">
        <f t="shared" si="0"/>
        <v>2411323</v>
      </c>
      <c r="O33" s="203">
        <f>SUM('APPENDIX 20 ii'!I33,'APPENDIX 20 i'!I33,'APPENDIX 20 i'!K33)</f>
        <v>22234</v>
      </c>
      <c r="P33" s="203">
        <f>'APPENDIX  21 iv'!L34-'APPENDIX 20 iii'!Q33</f>
        <v>4232300</v>
      </c>
      <c r="Q33" s="203">
        <f>SUM('APPENDIX 21 iii'!F34,'APPENDIX 21 ii'!D34,'APPENDIX 21 i'!K34)</f>
        <v>383786</v>
      </c>
      <c r="R33" s="203">
        <f t="shared" si="1"/>
        <v>6643623</v>
      </c>
      <c r="S33" s="203">
        <f t="shared" si="2"/>
        <v>406020</v>
      </c>
      <c r="T33" s="203">
        <f t="shared" si="3"/>
        <v>7049643</v>
      </c>
      <c r="U33" s="25" t="s">
        <v>137</v>
      </c>
      <c r="Z33" s="144"/>
    </row>
    <row r="34" spans="2:26" ht="30.75" customHeight="1" x14ac:dyDescent="0.3">
      <c r="B34" s="156" t="s">
        <v>138</v>
      </c>
      <c r="C34" s="163">
        <v>69576</v>
      </c>
      <c r="D34" s="163">
        <v>1123740</v>
      </c>
      <c r="E34" s="163">
        <v>8344</v>
      </c>
      <c r="F34" s="163">
        <v>34390</v>
      </c>
      <c r="G34" s="163">
        <v>368319</v>
      </c>
      <c r="H34" s="163">
        <v>46135</v>
      </c>
      <c r="I34" s="163">
        <v>23622</v>
      </c>
      <c r="J34" s="163">
        <v>70459</v>
      </c>
      <c r="K34" s="163">
        <v>486517</v>
      </c>
      <c r="L34" s="174">
        <f>SUM('APPENDIX 20 i'!C34:L34,'APPENDIX 20 ii'!C34:L34,'APPENDIX 20 iii'!C34:K34)</f>
        <v>4841905</v>
      </c>
      <c r="M34" s="175"/>
      <c r="N34" s="203">
        <f t="shared" si="0"/>
        <v>4444559</v>
      </c>
      <c r="O34" s="203">
        <f>SUM('APPENDIX 20 ii'!I34,'APPENDIX 20 i'!I34,'APPENDIX 20 i'!K34)</f>
        <v>397346</v>
      </c>
      <c r="P34" s="203">
        <f>'APPENDIX  21 iv'!L35-'APPENDIX 20 iii'!Q34</f>
        <v>31713562</v>
      </c>
      <c r="Q34" s="203">
        <f>SUM('APPENDIX 21 iii'!F35,'APPENDIX 21 ii'!D35,'APPENDIX 21 i'!K35)</f>
        <v>5052948</v>
      </c>
      <c r="R34" s="203">
        <f t="shared" si="1"/>
        <v>36158121</v>
      </c>
      <c r="S34" s="203">
        <f t="shared" si="2"/>
        <v>5450294</v>
      </c>
      <c r="T34" s="203">
        <f t="shared" si="3"/>
        <v>41608415</v>
      </c>
      <c r="U34" s="25" t="s">
        <v>138</v>
      </c>
      <c r="Z34" s="144"/>
    </row>
    <row r="35" spans="2:26" ht="30.75" customHeight="1" x14ac:dyDescent="0.3">
      <c r="B35" s="156" t="s">
        <v>139</v>
      </c>
      <c r="C35" s="163">
        <v>149136</v>
      </c>
      <c r="D35" s="163">
        <v>115227</v>
      </c>
      <c r="E35" s="163">
        <v>6854</v>
      </c>
      <c r="F35" s="163">
        <v>0</v>
      </c>
      <c r="G35" s="163">
        <v>0</v>
      </c>
      <c r="H35" s="163">
        <v>0</v>
      </c>
      <c r="I35" s="163">
        <v>0</v>
      </c>
      <c r="J35" s="163">
        <v>0</v>
      </c>
      <c r="K35" s="163">
        <v>27572</v>
      </c>
      <c r="L35" s="174">
        <f>SUM('APPENDIX 20 i'!C35:L35,'APPENDIX 20 ii'!C35:L35,'APPENDIX 20 iii'!C35:K35)</f>
        <v>2768366</v>
      </c>
      <c r="M35" s="175"/>
      <c r="N35" s="203">
        <f t="shared" si="0"/>
        <v>2745384</v>
      </c>
      <c r="O35" s="203">
        <f>SUM('APPENDIX 20 ii'!I35,'APPENDIX 20 i'!I35,'APPENDIX 20 i'!K35)</f>
        <v>22982</v>
      </c>
      <c r="P35" s="203">
        <f>'APPENDIX  21 iv'!L36-'APPENDIX 20 iii'!Q35</f>
        <v>4575201</v>
      </c>
      <c r="Q35" s="203">
        <f>SUM('APPENDIX 21 iii'!F36,'APPENDIX 21 ii'!D36,'APPENDIX 21 i'!K36)</f>
        <v>545720</v>
      </c>
      <c r="R35" s="203">
        <f t="shared" si="1"/>
        <v>7320585</v>
      </c>
      <c r="S35" s="203">
        <f t="shared" si="2"/>
        <v>568702</v>
      </c>
      <c r="T35" s="203">
        <f t="shared" si="3"/>
        <v>7889287</v>
      </c>
      <c r="U35" s="25" t="s">
        <v>139</v>
      </c>
      <c r="Z35" s="144"/>
    </row>
    <row r="36" spans="2:26" ht="30.75" customHeight="1" x14ac:dyDescent="0.3">
      <c r="B36" s="156" t="s">
        <v>140</v>
      </c>
      <c r="C36" s="163">
        <v>186309</v>
      </c>
      <c r="D36" s="163">
        <v>60235</v>
      </c>
      <c r="E36" s="163">
        <v>51241</v>
      </c>
      <c r="F36" s="163">
        <v>58324</v>
      </c>
      <c r="G36" s="163">
        <v>213963</v>
      </c>
      <c r="H36" s="163">
        <v>17624</v>
      </c>
      <c r="I36" s="163">
        <v>581439</v>
      </c>
      <c r="J36" s="163">
        <v>92390</v>
      </c>
      <c r="K36" s="163">
        <v>240551</v>
      </c>
      <c r="L36" s="174">
        <f>SUM('APPENDIX 20 i'!C36:L36,'APPENDIX 20 ii'!C36:L36,'APPENDIX 20 iii'!C36:K36)</f>
        <v>17452136</v>
      </c>
      <c r="M36" s="175"/>
      <c r="N36" s="203">
        <f t="shared" si="0"/>
        <v>17440712</v>
      </c>
      <c r="O36" s="203">
        <f>SUM('APPENDIX 20 ii'!I36,'APPENDIX 20 i'!I36,'APPENDIX 20 i'!K36)</f>
        <v>11424</v>
      </c>
      <c r="P36" s="203">
        <f>'APPENDIX  21 iv'!L37-'APPENDIX 20 iii'!Q36</f>
        <v>6960687</v>
      </c>
      <c r="Q36" s="203">
        <f>SUM('APPENDIX 21 iii'!F37,'APPENDIX 21 ii'!D37,'APPENDIX 21 i'!K37)</f>
        <v>453482</v>
      </c>
      <c r="R36" s="203">
        <f t="shared" si="1"/>
        <v>24401399</v>
      </c>
      <c r="S36" s="203">
        <f t="shared" si="2"/>
        <v>464906</v>
      </c>
      <c r="T36" s="203">
        <f t="shared" si="3"/>
        <v>24866305</v>
      </c>
      <c r="U36" s="25" t="s">
        <v>140</v>
      </c>
      <c r="Z36" s="144"/>
    </row>
    <row r="37" spans="2:26" ht="30.75" customHeight="1" x14ac:dyDescent="0.3">
      <c r="B37" s="156" t="s">
        <v>141</v>
      </c>
      <c r="C37" s="163">
        <v>4838</v>
      </c>
      <c r="D37" s="163">
        <v>13180</v>
      </c>
      <c r="E37" s="163">
        <v>35341</v>
      </c>
      <c r="F37" s="163">
        <v>0</v>
      </c>
      <c r="G37" s="163">
        <v>204924</v>
      </c>
      <c r="H37" s="163">
        <v>0</v>
      </c>
      <c r="I37" s="163">
        <v>0</v>
      </c>
      <c r="J37" s="163">
        <v>2304</v>
      </c>
      <c r="K37" s="163">
        <v>0</v>
      </c>
      <c r="L37" s="174">
        <f>SUM('APPENDIX 20 i'!C37:L37,'APPENDIX 20 ii'!C37:L37,'APPENDIX 20 iii'!C37:K37)</f>
        <v>1579812</v>
      </c>
      <c r="M37" s="175"/>
      <c r="N37" s="203">
        <f t="shared" si="0"/>
        <v>1579812</v>
      </c>
      <c r="O37" s="203">
        <f>SUM('APPENDIX 20 ii'!I37,'APPENDIX 20 i'!I37,'APPENDIX 20 i'!K37)</f>
        <v>0</v>
      </c>
      <c r="P37" s="203">
        <f>'APPENDIX  21 iv'!L38-'APPENDIX 20 iii'!Q37</f>
        <v>4635381</v>
      </c>
      <c r="Q37" s="203">
        <f>SUM('APPENDIX 21 iii'!F38,'APPENDIX 21 ii'!D38,'APPENDIX 21 i'!K38)</f>
        <v>1870337</v>
      </c>
      <c r="R37" s="203">
        <f t="shared" si="1"/>
        <v>6215193</v>
      </c>
      <c r="S37" s="203">
        <f t="shared" si="2"/>
        <v>1870337</v>
      </c>
      <c r="T37" s="203">
        <f t="shared" si="3"/>
        <v>8085530</v>
      </c>
      <c r="U37" s="25" t="s">
        <v>141</v>
      </c>
      <c r="Z37" s="144"/>
    </row>
    <row r="38" spans="2:26" ht="30.75" customHeight="1" thickBot="1" x14ac:dyDescent="0.35">
      <c r="B38" s="157" t="s">
        <v>142</v>
      </c>
      <c r="C38" s="168">
        <v>13458910</v>
      </c>
      <c r="D38" s="168">
        <v>4492907</v>
      </c>
      <c r="E38" s="168">
        <v>919479</v>
      </c>
      <c r="F38" s="168">
        <v>1276223</v>
      </c>
      <c r="G38" s="168">
        <v>24462577</v>
      </c>
      <c r="H38" s="168">
        <v>263862</v>
      </c>
      <c r="I38" s="168">
        <v>2358191</v>
      </c>
      <c r="J38" s="168">
        <v>576575</v>
      </c>
      <c r="K38" s="168">
        <v>10789917</v>
      </c>
      <c r="L38" s="177">
        <f>SUM('APPENDIX 20 i'!C38:L38,'APPENDIX 20 ii'!C38:L38,'APPENDIX 20 iii'!C38:K38)</f>
        <v>314371535</v>
      </c>
      <c r="M38" s="175"/>
      <c r="N38" s="203">
        <f t="shared" si="0"/>
        <v>305388799</v>
      </c>
      <c r="O38" s="203">
        <f>SUM('APPENDIX 20 ii'!I38,'APPENDIX 20 i'!I38,'APPENDIX 20 i'!K38)</f>
        <v>8982736</v>
      </c>
      <c r="P38" s="203">
        <f>'APPENDIX  21 iv'!L39-'APPENDIX 20 iii'!Q38</f>
        <v>172809228</v>
      </c>
      <c r="Q38" s="203">
        <f>SUM('APPENDIX 21 iii'!F39,'APPENDIX 21 ii'!D39,'APPENDIX 21 i'!K39)</f>
        <v>38069488</v>
      </c>
      <c r="R38" s="203">
        <f t="shared" si="1"/>
        <v>478198027</v>
      </c>
      <c r="S38" s="203">
        <f t="shared" si="2"/>
        <v>47052224</v>
      </c>
      <c r="T38" s="203">
        <f t="shared" si="3"/>
        <v>525250251</v>
      </c>
      <c r="Z38" s="144"/>
    </row>
    <row r="39" spans="2:26" ht="19.5" customHeight="1" thickTop="1" x14ac:dyDescent="0.3">
      <c r="B39" s="193" t="s">
        <v>52</v>
      </c>
      <c r="C39" s="193"/>
      <c r="D39" s="193"/>
      <c r="E39" s="193"/>
      <c r="F39" s="193"/>
      <c r="G39" s="193"/>
      <c r="H39" s="193"/>
      <c r="I39" s="193"/>
      <c r="J39" s="193"/>
      <c r="K39" s="193"/>
      <c r="L39" s="193"/>
      <c r="M39" s="173"/>
      <c r="Z39" s="144"/>
    </row>
  </sheetData>
  <sheetProtection password="E931" sheet="1" objects="1" scenarios="1"/>
  <mergeCells count="1">
    <mergeCell ref="B3:L3"/>
  </mergeCells>
  <pageMargins left="0.7" right="0.7" top="0.75" bottom="0.75" header="0.3" footer="0.3"/>
  <pageSetup paperSize="9" scale="42" orientation="landscape" r:id="rId1"/>
  <colBreaks count="1" manualBreakCount="1">
    <brk id="12"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pageSetUpPr fitToPage="1"/>
  </sheetPr>
  <dimension ref="A2:M45"/>
  <sheetViews>
    <sheetView showGridLines="0" topLeftCell="B42" zoomScale="80" zoomScaleNormal="80" workbookViewId="0">
      <selection activeCell="E28" sqref="E28"/>
    </sheetView>
  </sheetViews>
  <sheetFormatPr defaultRowHeight="15" x14ac:dyDescent="0.25"/>
  <cols>
    <col min="1" max="1" width="12.42578125" style="13" customWidth="1"/>
    <col min="2" max="2" width="34.42578125" style="13" customWidth="1"/>
    <col min="3" max="12" width="25.42578125" style="13" customWidth="1"/>
    <col min="13" max="13" width="2.28515625" style="13" customWidth="1"/>
    <col min="14" max="16384" width="9.140625" style="13"/>
  </cols>
  <sheetData>
    <row r="2" spans="2:12" ht="21" customHeight="1" x14ac:dyDescent="0.25"/>
    <row r="3" spans="2:12" ht="4.5" customHeight="1" x14ac:dyDescent="0.25"/>
    <row r="4" spans="2:12" ht="24" customHeight="1" x14ac:dyDescent="0.25">
      <c r="B4" s="304" t="s">
        <v>229</v>
      </c>
      <c r="C4" s="305"/>
      <c r="D4" s="305"/>
      <c r="E4" s="305"/>
      <c r="F4" s="305"/>
      <c r="G4" s="305"/>
      <c r="H4" s="305"/>
      <c r="I4" s="305"/>
      <c r="J4" s="305"/>
      <c r="K4" s="305"/>
      <c r="L4" s="306"/>
    </row>
    <row r="5" spans="2:12" ht="57.75" customHeight="1" x14ac:dyDescent="0.25">
      <c r="B5" s="180" t="s">
        <v>0</v>
      </c>
      <c r="C5" s="181" t="s">
        <v>153</v>
      </c>
      <c r="D5" s="181" t="s">
        <v>154</v>
      </c>
      <c r="E5" s="181" t="s">
        <v>155</v>
      </c>
      <c r="F5" s="181" t="s">
        <v>202</v>
      </c>
      <c r="G5" s="181" t="s">
        <v>156</v>
      </c>
      <c r="H5" s="181" t="s">
        <v>191</v>
      </c>
      <c r="I5" s="181" t="s">
        <v>21</v>
      </c>
      <c r="J5" s="181" t="s">
        <v>22</v>
      </c>
      <c r="K5" s="181" t="s">
        <v>157</v>
      </c>
      <c r="L5" s="181" t="s">
        <v>108</v>
      </c>
    </row>
    <row r="6" spans="2:12" ht="27" customHeight="1" x14ac:dyDescent="0.3">
      <c r="B6" s="182" t="s">
        <v>109</v>
      </c>
      <c r="C6" s="31">
        <v>400000</v>
      </c>
      <c r="D6" s="31">
        <v>987386</v>
      </c>
      <c r="E6" s="31">
        <v>450000</v>
      </c>
      <c r="F6" s="31">
        <v>1000000</v>
      </c>
      <c r="G6" s="31">
        <v>1250000</v>
      </c>
      <c r="H6" s="31">
        <v>2668000</v>
      </c>
      <c r="I6" s="31">
        <v>300000</v>
      </c>
      <c r="J6" s="31">
        <v>1700000</v>
      </c>
      <c r="K6" s="31">
        <v>500000</v>
      </c>
      <c r="L6" s="31">
        <v>400000</v>
      </c>
    </row>
    <row r="7" spans="2:12" ht="27" customHeight="1" x14ac:dyDescent="0.3">
      <c r="B7" s="182" t="s">
        <v>110</v>
      </c>
      <c r="C7" s="31">
        <v>600523</v>
      </c>
      <c r="D7" s="31">
        <v>0</v>
      </c>
      <c r="E7" s="31">
        <v>0</v>
      </c>
      <c r="F7" s="31">
        <v>0</v>
      </c>
      <c r="G7" s="31">
        <v>0</v>
      </c>
      <c r="H7" s="31">
        <v>0</v>
      </c>
      <c r="I7" s="31">
        <v>0</v>
      </c>
      <c r="J7" s="31">
        <v>0</v>
      </c>
      <c r="K7" s="31">
        <v>0</v>
      </c>
      <c r="L7" s="31">
        <v>0</v>
      </c>
    </row>
    <row r="8" spans="2:12" ht="27" customHeight="1" x14ac:dyDescent="0.3">
      <c r="B8" s="182" t="s">
        <v>111</v>
      </c>
      <c r="C8" s="31">
        <v>0</v>
      </c>
      <c r="D8" s="31">
        <v>0</v>
      </c>
      <c r="E8" s="31">
        <v>-12946</v>
      </c>
      <c r="F8" s="31">
        <v>0</v>
      </c>
      <c r="G8" s="31">
        <v>0</v>
      </c>
      <c r="H8" s="31">
        <v>0</v>
      </c>
      <c r="I8" s="31">
        <v>318810</v>
      </c>
      <c r="J8" s="31">
        <v>8766</v>
      </c>
      <c r="K8" s="31">
        <v>-3066</v>
      </c>
      <c r="L8" s="31">
        <v>0</v>
      </c>
    </row>
    <row r="9" spans="2:12" ht="27" customHeight="1" x14ac:dyDescent="0.3">
      <c r="B9" s="182" t="s">
        <v>112</v>
      </c>
      <c r="C9" s="31">
        <v>0</v>
      </c>
      <c r="D9" s="31">
        <v>0</v>
      </c>
      <c r="E9" s="31">
        <v>0</v>
      </c>
      <c r="F9" s="31">
        <v>0</v>
      </c>
      <c r="G9" s="31">
        <v>0</v>
      </c>
      <c r="H9" s="31">
        <v>0</v>
      </c>
      <c r="I9" s="31">
        <v>0</v>
      </c>
      <c r="J9" s="31">
        <v>0</v>
      </c>
      <c r="K9" s="31">
        <v>0</v>
      </c>
      <c r="L9" s="31">
        <v>0</v>
      </c>
    </row>
    <row r="10" spans="2:12" ht="27" customHeight="1" x14ac:dyDescent="0.3">
      <c r="B10" s="182" t="s">
        <v>113</v>
      </c>
      <c r="C10" s="31">
        <v>100335</v>
      </c>
      <c r="D10" s="31">
        <v>561094</v>
      </c>
      <c r="E10" s="31">
        <v>1509868</v>
      </c>
      <c r="F10" s="31">
        <v>-53667</v>
      </c>
      <c r="G10" s="31">
        <v>3832482</v>
      </c>
      <c r="H10" s="31">
        <v>331378</v>
      </c>
      <c r="I10" s="31">
        <v>-289589</v>
      </c>
      <c r="J10" s="31">
        <v>2373999</v>
      </c>
      <c r="K10" s="31">
        <v>308578</v>
      </c>
      <c r="L10" s="31">
        <v>548312</v>
      </c>
    </row>
    <row r="11" spans="2:12" ht="27" customHeight="1" x14ac:dyDescent="0.3">
      <c r="B11" s="183" t="s">
        <v>114</v>
      </c>
      <c r="C11" s="31">
        <v>0</v>
      </c>
      <c r="D11" s="31">
        <v>12502</v>
      </c>
      <c r="E11" s="184">
        <v>0</v>
      </c>
      <c r="F11" s="184">
        <v>0</v>
      </c>
      <c r="G11" s="184">
        <v>233715</v>
      </c>
      <c r="H11" s="184">
        <v>0</v>
      </c>
      <c r="I11" s="184">
        <v>0</v>
      </c>
      <c r="J11" s="184">
        <v>-91041</v>
      </c>
      <c r="K11" s="184">
        <v>0</v>
      </c>
      <c r="L11" s="184">
        <v>0</v>
      </c>
    </row>
    <row r="12" spans="2:12" ht="27" customHeight="1" x14ac:dyDescent="0.25">
      <c r="B12" s="190" t="s">
        <v>115</v>
      </c>
      <c r="C12" s="127">
        <v>1100858</v>
      </c>
      <c r="D12" s="127">
        <v>1560982</v>
      </c>
      <c r="E12" s="127">
        <v>1946922</v>
      </c>
      <c r="F12" s="127">
        <v>946333</v>
      </c>
      <c r="G12" s="127">
        <v>5316197</v>
      </c>
      <c r="H12" s="127">
        <v>2999378</v>
      </c>
      <c r="I12" s="127">
        <v>329221</v>
      </c>
      <c r="J12" s="127">
        <v>3991725</v>
      </c>
      <c r="K12" s="127">
        <v>805512</v>
      </c>
      <c r="L12" s="127">
        <v>948312</v>
      </c>
    </row>
    <row r="13" spans="2:12" ht="27" customHeight="1" x14ac:dyDescent="0.3">
      <c r="B13" s="185" t="s">
        <v>116</v>
      </c>
      <c r="C13" s="125">
        <v>3212906</v>
      </c>
      <c r="D13" s="125">
        <v>2215040</v>
      </c>
      <c r="E13" s="125">
        <v>1638183</v>
      </c>
      <c r="F13" s="125">
        <v>28745</v>
      </c>
      <c r="G13" s="125">
        <v>8236278</v>
      </c>
      <c r="H13" s="125">
        <v>5605038</v>
      </c>
      <c r="I13" s="125">
        <v>1623398</v>
      </c>
      <c r="J13" s="125">
        <v>7277475</v>
      </c>
      <c r="K13" s="125">
        <v>476425</v>
      </c>
      <c r="L13" s="125">
        <v>286257</v>
      </c>
    </row>
    <row r="14" spans="2:12" ht="27" customHeight="1" x14ac:dyDescent="0.3">
      <c r="B14" s="182" t="s">
        <v>117</v>
      </c>
      <c r="C14" s="125">
        <v>0</v>
      </c>
      <c r="D14" s="125">
        <v>0</v>
      </c>
      <c r="E14" s="31">
        <v>0</v>
      </c>
      <c r="F14" s="31">
        <v>0</v>
      </c>
      <c r="G14" s="31">
        <v>0</v>
      </c>
      <c r="H14" s="31">
        <v>0</v>
      </c>
      <c r="I14" s="31">
        <v>0</v>
      </c>
      <c r="J14" s="31">
        <v>0</v>
      </c>
      <c r="K14" s="31">
        <v>0</v>
      </c>
      <c r="L14" s="31">
        <v>0</v>
      </c>
    </row>
    <row r="15" spans="2:12" ht="27" customHeight="1" x14ac:dyDescent="0.3">
      <c r="B15" s="183" t="s">
        <v>118</v>
      </c>
      <c r="C15" s="125">
        <v>0</v>
      </c>
      <c r="D15" s="125">
        <v>0</v>
      </c>
      <c r="E15" s="184">
        <v>0</v>
      </c>
      <c r="F15" s="184">
        <v>0</v>
      </c>
      <c r="G15" s="184">
        <v>0</v>
      </c>
      <c r="H15" s="184">
        <v>0</v>
      </c>
      <c r="I15" s="184">
        <v>0</v>
      </c>
      <c r="J15" s="184">
        <v>0</v>
      </c>
      <c r="K15" s="184">
        <v>0</v>
      </c>
      <c r="L15" s="184">
        <v>0</v>
      </c>
    </row>
    <row r="16" spans="2:12" ht="27" customHeight="1" x14ac:dyDescent="0.3">
      <c r="B16" s="182" t="s">
        <v>119</v>
      </c>
      <c r="C16" s="125">
        <v>364656</v>
      </c>
      <c r="D16" s="125">
        <v>52610</v>
      </c>
      <c r="E16" s="31">
        <v>591760</v>
      </c>
      <c r="F16" s="31">
        <v>54130</v>
      </c>
      <c r="G16" s="31">
        <v>818751</v>
      </c>
      <c r="H16" s="31">
        <v>558134</v>
      </c>
      <c r="I16" s="31">
        <v>385507</v>
      </c>
      <c r="J16" s="31">
        <v>355676</v>
      </c>
      <c r="K16" s="31">
        <v>150125</v>
      </c>
      <c r="L16" s="31">
        <v>106181</v>
      </c>
    </row>
    <row r="17" spans="2:12" ht="27" customHeight="1" thickBot="1" x14ac:dyDescent="0.3">
      <c r="B17" s="188" t="s">
        <v>120</v>
      </c>
      <c r="C17" s="189">
        <v>4678420</v>
      </c>
      <c r="D17" s="189">
        <v>3828632</v>
      </c>
      <c r="E17" s="189">
        <v>4176866</v>
      </c>
      <c r="F17" s="189">
        <v>1029208</v>
      </c>
      <c r="G17" s="189">
        <v>14371226</v>
      </c>
      <c r="H17" s="189">
        <v>9162550</v>
      </c>
      <c r="I17" s="189">
        <v>2338126</v>
      </c>
      <c r="J17" s="189">
        <v>11624876</v>
      </c>
      <c r="K17" s="189">
        <v>1432062</v>
      </c>
      <c r="L17" s="189">
        <v>1340750</v>
      </c>
    </row>
    <row r="18" spans="2:12" ht="27" customHeight="1" thickTop="1" x14ac:dyDescent="0.3">
      <c r="B18" s="185" t="s">
        <v>121</v>
      </c>
      <c r="C18" s="186">
        <v>0</v>
      </c>
      <c r="D18" s="186">
        <v>829066</v>
      </c>
      <c r="E18" s="186">
        <v>0</v>
      </c>
      <c r="F18" s="186">
        <v>0</v>
      </c>
      <c r="G18" s="186">
        <v>0</v>
      </c>
      <c r="H18" s="186">
        <v>42519</v>
      </c>
      <c r="I18" s="186">
        <v>105000</v>
      </c>
      <c r="J18" s="186">
        <v>224887</v>
      </c>
      <c r="K18" s="186">
        <v>0</v>
      </c>
      <c r="L18" s="186">
        <v>0</v>
      </c>
    </row>
    <row r="19" spans="2:12" ht="27" customHeight="1" x14ac:dyDescent="0.3">
      <c r="B19" s="182" t="s">
        <v>122</v>
      </c>
      <c r="C19" s="186">
        <v>0</v>
      </c>
      <c r="D19" s="186">
        <v>510000</v>
      </c>
      <c r="E19" s="27">
        <v>510000</v>
      </c>
      <c r="F19" s="27">
        <v>0</v>
      </c>
      <c r="G19" s="27">
        <v>1250000</v>
      </c>
      <c r="H19" s="27">
        <v>0</v>
      </c>
      <c r="I19" s="27">
        <v>270000</v>
      </c>
      <c r="J19" s="27">
        <v>1531066</v>
      </c>
      <c r="K19" s="27">
        <v>0</v>
      </c>
      <c r="L19" s="27">
        <v>780000</v>
      </c>
    </row>
    <row r="20" spans="2:12" ht="27" customHeight="1" x14ac:dyDescent="0.3">
      <c r="B20" s="182" t="s">
        <v>123</v>
      </c>
      <c r="C20" s="186">
        <v>88683</v>
      </c>
      <c r="D20" s="186">
        <v>99980</v>
      </c>
      <c r="E20" s="27">
        <v>56277</v>
      </c>
      <c r="F20" s="27">
        <v>36928</v>
      </c>
      <c r="G20" s="27">
        <v>105198</v>
      </c>
      <c r="H20" s="27">
        <v>150980</v>
      </c>
      <c r="I20" s="27">
        <v>41006</v>
      </c>
      <c r="J20" s="27">
        <v>259856</v>
      </c>
      <c r="K20" s="27">
        <v>15866</v>
      </c>
      <c r="L20" s="27">
        <v>3916</v>
      </c>
    </row>
    <row r="21" spans="2:12" ht="27" customHeight="1" x14ac:dyDescent="0.3">
      <c r="B21" s="182" t="s">
        <v>124</v>
      </c>
      <c r="C21" s="186">
        <v>1672926</v>
      </c>
      <c r="D21" s="186">
        <v>421515</v>
      </c>
      <c r="E21" s="27">
        <v>2619527</v>
      </c>
      <c r="F21" s="27">
        <v>97520</v>
      </c>
      <c r="G21" s="27">
        <v>6548144</v>
      </c>
      <c r="H21" s="27">
        <v>3914543</v>
      </c>
      <c r="I21" s="27">
        <v>555778</v>
      </c>
      <c r="J21" s="27">
        <v>2110120</v>
      </c>
      <c r="K21" s="27">
        <v>470641</v>
      </c>
      <c r="L21" s="27">
        <v>169550</v>
      </c>
    </row>
    <row r="22" spans="2:12" ht="27" customHeight="1" x14ac:dyDescent="0.3">
      <c r="B22" s="182" t="s">
        <v>125</v>
      </c>
      <c r="C22" s="186">
        <v>0</v>
      </c>
      <c r="D22" s="186">
        <v>0</v>
      </c>
      <c r="E22" s="27">
        <v>0</v>
      </c>
      <c r="F22" s="27">
        <v>0</v>
      </c>
      <c r="G22" s="27">
        <v>0</v>
      </c>
      <c r="H22" s="27">
        <v>385385</v>
      </c>
      <c r="I22" s="27">
        <v>0</v>
      </c>
      <c r="J22" s="27">
        <v>510940</v>
      </c>
      <c r="K22" s="27">
        <v>0</v>
      </c>
      <c r="L22" s="27">
        <v>0</v>
      </c>
    </row>
    <row r="23" spans="2:12" ht="27" customHeight="1" x14ac:dyDescent="0.3">
      <c r="B23" s="182" t="s">
        <v>126</v>
      </c>
      <c r="C23" s="186">
        <v>0</v>
      </c>
      <c r="D23" s="186">
        <v>0</v>
      </c>
      <c r="E23" s="27">
        <v>0</v>
      </c>
      <c r="F23" s="27">
        <v>0</v>
      </c>
      <c r="G23" s="27">
        <v>573974</v>
      </c>
      <c r="H23" s="27">
        <v>0</v>
      </c>
      <c r="I23" s="27">
        <v>30000</v>
      </c>
      <c r="J23" s="27">
        <v>0</v>
      </c>
      <c r="K23" s="27">
        <v>0</v>
      </c>
      <c r="L23" s="27">
        <v>0</v>
      </c>
    </row>
    <row r="24" spans="2:12" ht="27" customHeight="1" x14ac:dyDescent="0.3">
      <c r="B24" s="182" t="s">
        <v>127</v>
      </c>
      <c r="C24" s="186">
        <v>108977</v>
      </c>
      <c r="D24" s="186">
        <v>18843</v>
      </c>
      <c r="E24" s="27">
        <v>0</v>
      </c>
      <c r="F24" s="27">
        <v>0</v>
      </c>
      <c r="G24" s="27">
        <v>280278</v>
      </c>
      <c r="H24" s="27">
        <v>519756</v>
      </c>
      <c r="I24" s="27">
        <v>31929</v>
      </c>
      <c r="J24" s="27">
        <v>241883</v>
      </c>
      <c r="K24" s="27">
        <v>65265</v>
      </c>
      <c r="L24" s="27">
        <v>0</v>
      </c>
    </row>
    <row r="25" spans="2:12" ht="27" customHeight="1" x14ac:dyDescent="0.3">
      <c r="B25" s="182" t="s">
        <v>128</v>
      </c>
      <c r="C25" s="186">
        <v>0</v>
      </c>
      <c r="D25" s="186">
        <v>0</v>
      </c>
      <c r="E25" s="27">
        <v>0</v>
      </c>
      <c r="F25" s="27">
        <v>0</v>
      </c>
      <c r="G25" s="27">
        <v>11484</v>
      </c>
      <c r="H25" s="27">
        <v>0</v>
      </c>
      <c r="I25" s="27">
        <v>0</v>
      </c>
      <c r="J25" s="27">
        <v>25390</v>
      </c>
      <c r="K25" s="27">
        <v>0</v>
      </c>
      <c r="L25" s="27">
        <v>0</v>
      </c>
    </row>
    <row r="26" spans="2:12" ht="27" customHeight="1" x14ac:dyDescent="0.3">
      <c r="B26" s="182" t="s">
        <v>129</v>
      </c>
      <c r="C26" s="186">
        <v>0</v>
      </c>
      <c r="D26" s="186">
        <v>0</v>
      </c>
      <c r="E26" s="27">
        <v>0</v>
      </c>
      <c r="F26" s="27">
        <v>0</v>
      </c>
      <c r="G26" s="27">
        <v>0</v>
      </c>
      <c r="H26" s="27">
        <v>0</v>
      </c>
      <c r="I26" s="27">
        <v>0</v>
      </c>
      <c r="J26" s="27">
        <v>0</v>
      </c>
      <c r="K26" s="27">
        <v>0</v>
      </c>
      <c r="L26" s="27">
        <v>0</v>
      </c>
    </row>
    <row r="27" spans="2:12" ht="27" customHeight="1" x14ac:dyDescent="0.3">
      <c r="B27" s="182" t="s">
        <v>130</v>
      </c>
      <c r="C27" s="186">
        <v>0</v>
      </c>
      <c r="D27" s="186">
        <v>20370</v>
      </c>
      <c r="E27" s="27">
        <v>0</v>
      </c>
      <c r="F27" s="27">
        <v>0</v>
      </c>
      <c r="G27" s="27">
        <v>1488887</v>
      </c>
      <c r="H27" s="27">
        <v>414284</v>
      </c>
      <c r="I27" s="27">
        <v>257238</v>
      </c>
      <c r="J27" s="27">
        <v>356222</v>
      </c>
      <c r="K27" s="27">
        <v>35344</v>
      </c>
      <c r="L27" s="27">
        <v>1259</v>
      </c>
    </row>
    <row r="28" spans="2:12" ht="27" customHeight="1" x14ac:dyDescent="0.3">
      <c r="B28" s="182" t="s">
        <v>131</v>
      </c>
      <c r="C28" s="186">
        <v>0</v>
      </c>
      <c r="D28" s="186">
        <v>0</v>
      </c>
      <c r="E28" s="27">
        <v>0</v>
      </c>
      <c r="F28" s="27">
        <v>0</v>
      </c>
      <c r="G28" s="27">
        <v>48230</v>
      </c>
      <c r="H28" s="27">
        <v>8675</v>
      </c>
      <c r="I28" s="27">
        <v>299720</v>
      </c>
      <c r="J28" s="27">
        <v>22038</v>
      </c>
      <c r="K28" s="27">
        <v>0</v>
      </c>
      <c r="L28" s="27">
        <v>1001</v>
      </c>
    </row>
    <row r="29" spans="2:12" ht="27" customHeight="1" x14ac:dyDescent="0.3">
      <c r="B29" s="182" t="s">
        <v>132</v>
      </c>
      <c r="C29" s="186">
        <v>0</v>
      </c>
      <c r="D29" s="186">
        <v>0</v>
      </c>
      <c r="E29" s="27">
        <v>0</v>
      </c>
      <c r="F29" s="27">
        <v>0</v>
      </c>
      <c r="G29" s="27">
        <v>0</v>
      </c>
      <c r="H29" s="27">
        <v>0</v>
      </c>
      <c r="I29" s="27">
        <v>0</v>
      </c>
      <c r="J29" s="27">
        <v>0</v>
      </c>
      <c r="K29" s="27">
        <v>0</v>
      </c>
      <c r="L29" s="27">
        <v>0</v>
      </c>
    </row>
    <row r="30" spans="2:12" ht="27" customHeight="1" x14ac:dyDescent="0.3">
      <c r="B30" s="182" t="s">
        <v>133</v>
      </c>
      <c r="C30" s="186">
        <v>0</v>
      </c>
      <c r="D30" s="186">
        <v>0</v>
      </c>
      <c r="E30" s="27">
        <v>0</v>
      </c>
      <c r="F30" s="27">
        <v>0</v>
      </c>
      <c r="G30" s="27">
        <v>0</v>
      </c>
      <c r="H30" s="27">
        <v>0</v>
      </c>
      <c r="I30" s="27">
        <v>0</v>
      </c>
      <c r="J30" s="27">
        <v>0</v>
      </c>
      <c r="K30" s="27">
        <v>0</v>
      </c>
      <c r="L30" s="27">
        <v>0</v>
      </c>
    </row>
    <row r="31" spans="2:12" ht="27" customHeight="1" x14ac:dyDescent="0.3">
      <c r="B31" s="182" t="s">
        <v>134</v>
      </c>
      <c r="C31" s="186">
        <v>0</v>
      </c>
      <c r="D31" s="186">
        <v>19736</v>
      </c>
      <c r="E31" s="27">
        <v>16418</v>
      </c>
      <c r="F31" s="27">
        <v>0</v>
      </c>
      <c r="G31" s="27">
        <v>57047</v>
      </c>
      <c r="H31" s="27">
        <v>0</v>
      </c>
      <c r="I31" s="27">
        <v>12287</v>
      </c>
      <c r="J31" s="27">
        <v>191948</v>
      </c>
      <c r="K31" s="27">
        <v>5548</v>
      </c>
      <c r="L31" s="27">
        <v>0</v>
      </c>
    </row>
    <row r="32" spans="2:12" ht="27" customHeight="1" x14ac:dyDescent="0.3">
      <c r="B32" s="182" t="s">
        <v>135</v>
      </c>
      <c r="C32" s="186">
        <v>0</v>
      </c>
      <c r="D32" s="186">
        <v>0</v>
      </c>
      <c r="E32" s="27">
        <v>0</v>
      </c>
      <c r="F32" s="27">
        <v>0</v>
      </c>
      <c r="G32" s="27">
        <v>49832</v>
      </c>
      <c r="H32" s="27">
        <v>0</v>
      </c>
      <c r="I32" s="27">
        <v>33940</v>
      </c>
      <c r="J32" s="27">
        <v>144850</v>
      </c>
      <c r="K32" s="27">
        <v>24878</v>
      </c>
      <c r="L32" s="27">
        <v>0</v>
      </c>
    </row>
    <row r="33" spans="1:13" ht="27" customHeight="1" x14ac:dyDescent="0.3">
      <c r="B33" s="182" t="s">
        <v>136</v>
      </c>
      <c r="C33" s="186">
        <v>1562104</v>
      </c>
      <c r="D33" s="186">
        <v>535176</v>
      </c>
      <c r="E33" s="27">
        <v>204762</v>
      </c>
      <c r="F33" s="27">
        <v>726264</v>
      </c>
      <c r="G33" s="27">
        <v>990747</v>
      </c>
      <c r="H33" s="27">
        <v>832369</v>
      </c>
      <c r="I33" s="27">
        <v>76205</v>
      </c>
      <c r="J33" s="27">
        <v>1326440</v>
      </c>
      <c r="K33" s="27">
        <v>131612</v>
      </c>
      <c r="L33" s="27">
        <v>54791</v>
      </c>
    </row>
    <row r="34" spans="1:13" ht="27" customHeight="1" x14ac:dyDescent="0.3">
      <c r="B34" s="182" t="s">
        <v>137</v>
      </c>
      <c r="C34" s="186">
        <v>197092</v>
      </c>
      <c r="D34" s="186">
        <v>86531</v>
      </c>
      <c r="E34" s="27">
        <v>55993</v>
      </c>
      <c r="F34" s="27">
        <v>97309</v>
      </c>
      <c r="G34" s="27">
        <v>39724</v>
      </c>
      <c r="H34" s="27">
        <v>369863</v>
      </c>
      <c r="I34" s="27">
        <v>14910</v>
      </c>
      <c r="J34" s="27">
        <v>358323</v>
      </c>
      <c r="K34" s="27">
        <v>13070</v>
      </c>
      <c r="L34" s="27">
        <v>5363</v>
      </c>
    </row>
    <row r="35" spans="1:13" ht="27" customHeight="1" x14ac:dyDescent="0.3">
      <c r="B35" s="182" t="s">
        <v>138</v>
      </c>
      <c r="C35" s="186">
        <v>1005013</v>
      </c>
      <c r="D35" s="186">
        <v>1058761</v>
      </c>
      <c r="E35" s="27">
        <v>418378</v>
      </c>
      <c r="F35" s="27">
        <v>19286</v>
      </c>
      <c r="G35" s="27">
        <v>2369711</v>
      </c>
      <c r="H35" s="27">
        <v>1204319</v>
      </c>
      <c r="I35" s="27">
        <v>336517</v>
      </c>
      <c r="J35" s="27">
        <v>3281006</v>
      </c>
      <c r="K35" s="27">
        <v>622035</v>
      </c>
      <c r="L35" s="27">
        <v>278253</v>
      </c>
    </row>
    <row r="36" spans="1:13" ht="27" customHeight="1" x14ac:dyDescent="0.3">
      <c r="B36" s="182" t="s">
        <v>139</v>
      </c>
      <c r="C36" s="186">
        <v>0</v>
      </c>
      <c r="D36" s="186">
        <v>42361</v>
      </c>
      <c r="E36" s="27">
        <v>81797</v>
      </c>
      <c r="F36" s="27">
        <v>0</v>
      </c>
      <c r="G36" s="27">
        <v>70569</v>
      </c>
      <c r="H36" s="27">
        <v>250994</v>
      </c>
      <c r="I36" s="27">
        <v>169792</v>
      </c>
      <c r="J36" s="27">
        <v>424749</v>
      </c>
      <c r="K36" s="27">
        <v>27804</v>
      </c>
      <c r="L36" s="27">
        <v>9995</v>
      </c>
    </row>
    <row r="37" spans="1:13" ht="27" customHeight="1" x14ac:dyDescent="0.3">
      <c r="B37" s="183" t="s">
        <v>140</v>
      </c>
      <c r="C37" s="186">
        <v>13341</v>
      </c>
      <c r="D37" s="186">
        <v>171459</v>
      </c>
      <c r="E37" s="187">
        <v>164465</v>
      </c>
      <c r="F37" s="187">
        <v>30598</v>
      </c>
      <c r="G37" s="187">
        <v>217906</v>
      </c>
      <c r="H37" s="187">
        <v>334428</v>
      </c>
      <c r="I37" s="187">
        <v>35414</v>
      </c>
      <c r="J37" s="187">
        <v>130811</v>
      </c>
      <c r="K37" s="187">
        <v>19999</v>
      </c>
      <c r="L37" s="187">
        <v>21883</v>
      </c>
    </row>
    <row r="38" spans="1:13" ht="27" customHeight="1" x14ac:dyDescent="0.3">
      <c r="B38" s="182" t="s">
        <v>141</v>
      </c>
      <c r="C38" s="186">
        <v>30285</v>
      </c>
      <c r="D38" s="186">
        <v>14832</v>
      </c>
      <c r="E38" s="27">
        <v>49248</v>
      </c>
      <c r="F38" s="27">
        <v>21301</v>
      </c>
      <c r="G38" s="27">
        <v>269494</v>
      </c>
      <c r="H38" s="27">
        <v>734434</v>
      </c>
      <c r="I38" s="27">
        <v>68390</v>
      </c>
      <c r="J38" s="27">
        <v>484348</v>
      </c>
      <c r="K38" s="27">
        <v>0</v>
      </c>
      <c r="L38" s="27">
        <v>14739</v>
      </c>
    </row>
    <row r="39" spans="1:13" ht="27" customHeight="1" thickBot="1" x14ac:dyDescent="0.3">
      <c r="B39" s="188" t="s">
        <v>142</v>
      </c>
      <c r="C39" s="189">
        <v>4678420</v>
      </c>
      <c r="D39" s="189">
        <v>3828632</v>
      </c>
      <c r="E39" s="189">
        <v>4176866</v>
      </c>
      <c r="F39" s="189">
        <v>1029208</v>
      </c>
      <c r="G39" s="189">
        <v>14371226</v>
      </c>
      <c r="H39" s="189">
        <v>9162550</v>
      </c>
      <c r="I39" s="189">
        <v>2338126</v>
      </c>
      <c r="J39" s="189">
        <v>11624876</v>
      </c>
      <c r="K39" s="189">
        <v>1432062</v>
      </c>
      <c r="L39" s="189">
        <v>1340750</v>
      </c>
    </row>
    <row r="40" spans="1:13" ht="15.75" thickTop="1" x14ac:dyDescent="0.25">
      <c r="A40" s="33"/>
      <c r="B40" s="307" t="s">
        <v>159</v>
      </c>
      <c r="C40" s="307"/>
      <c r="D40" s="307"/>
      <c r="E40" s="307"/>
      <c r="F40" s="307"/>
      <c r="G40" s="307"/>
      <c r="H40" s="307"/>
      <c r="I40" s="307"/>
      <c r="J40" s="307"/>
      <c r="K40" s="297" t="s">
        <v>186</v>
      </c>
      <c r="L40" s="297"/>
      <c r="M40" s="33"/>
    </row>
    <row r="41" spans="1:13" x14ac:dyDescent="0.25">
      <c r="B41" s="33"/>
      <c r="C41" s="42"/>
      <c r="D41" s="42"/>
      <c r="E41" s="42"/>
      <c r="F41" s="42"/>
      <c r="G41" s="42"/>
      <c r="H41" s="42"/>
      <c r="I41" s="42"/>
      <c r="J41" s="42"/>
      <c r="K41" s="42"/>
      <c r="L41" s="42"/>
    </row>
    <row r="42" spans="1:13" x14ac:dyDescent="0.25">
      <c r="C42" s="43"/>
      <c r="D42" s="43"/>
      <c r="E42" s="43"/>
      <c r="F42" s="43"/>
      <c r="G42" s="43"/>
      <c r="H42" s="43"/>
      <c r="I42" s="43"/>
      <c r="J42" s="43"/>
      <c r="K42" s="43"/>
      <c r="L42" s="43"/>
    </row>
    <row r="43" spans="1:13" x14ac:dyDescent="0.25">
      <c r="C43" s="43"/>
      <c r="D43" s="43"/>
      <c r="E43" s="43"/>
      <c r="F43" s="43"/>
      <c r="G43" s="43"/>
      <c r="H43" s="43"/>
      <c r="I43" s="43"/>
      <c r="J43" s="43"/>
      <c r="K43" s="43"/>
      <c r="L43" s="43"/>
    </row>
    <row r="45" spans="1:13" x14ac:dyDescent="0.25">
      <c r="C45" s="38"/>
    </row>
  </sheetData>
  <sheetProtection password="E931" sheet="1" objects="1" scenarios="1"/>
  <mergeCells count="3">
    <mergeCell ref="B4:L4"/>
    <mergeCell ref="B40:J40"/>
    <mergeCell ref="K40:L40"/>
  </mergeCells>
  <pageMargins left="0.7" right="0.7" top="0.75" bottom="0.75" header="0.3" footer="0.3"/>
  <pageSetup paperSize="9" scale="43"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pageSetUpPr fitToPage="1"/>
  </sheetPr>
  <dimension ref="A3:N44"/>
  <sheetViews>
    <sheetView showGridLines="0" topLeftCell="F30" zoomScale="80" zoomScaleNormal="80" workbookViewId="0">
      <selection activeCell="U30" sqref="U30"/>
    </sheetView>
  </sheetViews>
  <sheetFormatPr defaultRowHeight="15" x14ac:dyDescent="0.25"/>
  <cols>
    <col min="1" max="1" width="12.5703125" style="13" customWidth="1"/>
    <col min="2" max="2" width="34" style="13" customWidth="1"/>
    <col min="3" max="12" width="21.7109375" style="13" customWidth="1"/>
    <col min="13" max="13" width="1.85546875" style="13" customWidth="1"/>
    <col min="14" max="16384" width="9.140625" style="13"/>
  </cols>
  <sheetData>
    <row r="3" spans="2:14" x14ac:dyDescent="0.25">
      <c r="B3" s="308" t="s">
        <v>143</v>
      </c>
      <c r="C3" s="308"/>
      <c r="D3" s="308"/>
      <c r="E3" s="308"/>
      <c r="F3" s="308"/>
      <c r="G3" s="308"/>
      <c r="H3" s="308"/>
      <c r="I3" s="308"/>
      <c r="J3" s="308"/>
      <c r="K3" s="308"/>
      <c r="L3" s="308"/>
    </row>
    <row r="4" spans="2:14" ht="29.25" customHeight="1" x14ac:dyDescent="0.25">
      <c r="B4" s="304" t="s">
        <v>230</v>
      </c>
      <c r="C4" s="305"/>
      <c r="D4" s="305"/>
      <c r="E4" s="305"/>
      <c r="F4" s="305"/>
      <c r="G4" s="305"/>
      <c r="H4" s="305"/>
      <c r="I4" s="305"/>
      <c r="J4" s="305"/>
      <c r="K4" s="305"/>
      <c r="L4" s="306"/>
    </row>
    <row r="5" spans="2:14" ht="57" customHeight="1" x14ac:dyDescent="0.25">
      <c r="B5" s="180" t="s">
        <v>0</v>
      </c>
      <c r="C5" s="181" t="s">
        <v>158</v>
      </c>
      <c r="D5" s="181" t="s">
        <v>160</v>
      </c>
      <c r="E5" s="181" t="s">
        <v>161</v>
      </c>
      <c r="F5" s="181" t="s">
        <v>56</v>
      </c>
      <c r="G5" s="181" t="s">
        <v>162</v>
      </c>
      <c r="H5" s="181" t="s">
        <v>163</v>
      </c>
      <c r="I5" s="181" t="s">
        <v>164</v>
      </c>
      <c r="J5" s="181" t="s">
        <v>165</v>
      </c>
      <c r="K5" s="181" t="s">
        <v>166</v>
      </c>
      <c r="L5" s="181" t="s">
        <v>32</v>
      </c>
    </row>
    <row r="6" spans="2:14" ht="30" customHeight="1" x14ac:dyDescent="0.3">
      <c r="B6" s="183" t="s">
        <v>109</v>
      </c>
      <c r="C6" s="184">
        <v>300000</v>
      </c>
      <c r="D6" s="184">
        <v>1000000</v>
      </c>
      <c r="E6" s="184">
        <v>600000</v>
      </c>
      <c r="F6" s="184">
        <v>660000</v>
      </c>
      <c r="G6" s="184">
        <v>700000</v>
      </c>
      <c r="H6" s="184">
        <v>550000</v>
      </c>
      <c r="I6" s="184">
        <v>500000</v>
      </c>
      <c r="J6" s="184">
        <v>1000000</v>
      </c>
      <c r="K6" s="184">
        <v>400000</v>
      </c>
      <c r="L6" s="184">
        <v>1680000</v>
      </c>
      <c r="M6" s="33"/>
      <c r="N6" s="33"/>
    </row>
    <row r="7" spans="2:14" ht="30" customHeight="1" x14ac:dyDescent="0.3">
      <c r="B7" s="182" t="s">
        <v>110</v>
      </c>
      <c r="C7" s="31">
        <v>0</v>
      </c>
      <c r="D7" s="31">
        <v>0</v>
      </c>
      <c r="E7" s="31">
        <v>0</v>
      </c>
      <c r="F7" s="31">
        <v>512139</v>
      </c>
      <c r="G7" s="31">
        <v>0</v>
      </c>
      <c r="H7" s="31">
        <v>0</v>
      </c>
      <c r="I7" s="31">
        <v>0</v>
      </c>
      <c r="J7" s="31">
        <v>0</v>
      </c>
      <c r="K7" s="31">
        <v>0</v>
      </c>
      <c r="L7" s="31">
        <v>0</v>
      </c>
      <c r="M7" s="33"/>
      <c r="N7" s="33"/>
    </row>
    <row r="8" spans="2:14" ht="30" customHeight="1" x14ac:dyDescent="0.3">
      <c r="B8" s="182" t="s">
        <v>111</v>
      </c>
      <c r="C8" s="31">
        <v>-106910</v>
      </c>
      <c r="D8" s="31">
        <v>201758</v>
      </c>
      <c r="E8" s="31">
        <v>97920</v>
      </c>
      <c r="F8" s="31">
        <v>290417</v>
      </c>
      <c r="G8" s="31">
        <v>829766</v>
      </c>
      <c r="H8" s="31">
        <v>578992</v>
      </c>
      <c r="I8" s="31">
        <v>0</v>
      </c>
      <c r="J8" s="31">
        <v>239157</v>
      </c>
      <c r="K8" s="31">
        <v>319752</v>
      </c>
      <c r="L8" s="31">
        <v>508</v>
      </c>
      <c r="M8" s="33"/>
      <c r="N8" s="33"/>
    </row>
    <row r="9" spans="2:14" ht="30" customHeight="1" x14ac:dyDescent="0.3">
      <c r="B9" s="182" t="s">
        <v>112</v>
      </c>
      <c r="C9" s="31">
        <v>0</v>
      </c>
      <c r="D9" s="31">
        <v>0</v>
      </c>
      <c r="E9" s="31">
        <v>0</v>
      </c>
      <c r="F9" s="31">
        <v>0</v>
      </c>
      <c r="G9" s="31">
        <v>0</v>
      </c>
      <c r="H9" s="31">
        <v>0</v>
      </c>
      <c r="I9" s="31">
        <v>0</v>
      </c>
      <c r="J9" s="31">
        <v>-200000</v>
      </c>
      <c r="K9" s="31">
        <v>0</v>
      </c>
      <c r="L9" s="31">
        <v>0</v>
      </c>
      <c r="M9" s="33"/>
      <c r="N9" s="33"/>
    </row>
    <row r="10" spans="2:14" ht="30" customHeight="1" x14ac:dyDescent="0.3">
      <c r="B10" s="182" t="s">
        <v>113</v>
      </c>
      <c r="C10" s="31">
        <v>728630</v>
      </c>
      <c r="D10" s="31">
        <v>1224724</v>
      </c>
      <c r="E10" s="31">
        <v>453048</v>
      </c>
      <c r="F10" s="31">
        <v>837673</v>
      </c>
      <c r="G10" s="31">
        <v>1260928</v>
      </c>
      <c r="H10" s="31">
        <v>525781</v>
      </c>
      <c r="I10" s="31">
        <v>2024681</v>
      </c>
      <c r="J10" s="31">
        <v>2248005</v>
      </c>
      <c r="K10" s="31">
        <v>107021</v>
      </c>
      <c r="L10" s="31">
        <v>-1297556</v>
      </c>
      <c r="M10" s="33"/>
      <c r="N10" s="33"/>
    </row>
    <row r="11" spans="2:14" ht="30" customHeight="1" x14ac:dyDescent="0.3">
      <c r="B11" s="182" t="s">
        <v>114</v>
      </c>
      <c r="C11" s="31">
        <v>0</v>
      </c>
      <c r="D11" s="31">
        <v>68460</v>
      </c>
      <c r="E11" s="31">
        <v>0</v>
      </c>
      <c r="F11" s="31">
        <v>0</v>
      </c>
      <c r="G11" s="31">
        <v>231859</v>
      </c>
      <c r="H11" s="31">
        <v>55222</v>
      </c>
      <c r="I11" s="31">
        <v>0</v>
      </c>
      <c r="J11" s="31">
        <v>200000</v>
      </c>
      <c r="K11" s="31">
        <v>7500</v>
      </c>
      <c r="L11" s="31">
        <v>0</v>
      </c>
      <c r="M11" s="33"/>
      <c r="N11" s="33"/>
    </row>
    <row r="12" spans="2:14" ht="30" customHeight="1" x14ac:dyDescent="0.25">
      <c r="B12" s="190" t="s">
        <v>115</v>
      </c>
      <c r="C12" s="127">
        <v>921720</v>
      </c>
      <c r="D12" s="127">
        <v>2494941</v>
      </c>
      <c r="E12" s="127">
        <v>1150968</v>
      </c>
      <c r="F12" s="127">
        <v>2300228</v>
      </c>
      <c r="G12" s="127">
        <v>3022553</v>
      </c>
      <c r="H12" s="127">
        <v>1709995</v>
      </c>
      <c r="I12" s="127">
        <v>2524681</v>
      </c>
      <c r="J12" s="127">
        <v>3487161</v>
      </c>
      <c r="K12" s="127">
        <v>834273</v>
      </c>
      <c r="L12" s="127">
        <v>382951</v>
      </c>
      <c r="M12" s="33"/>
      <c r="N12" s="33"/>
    </row>
    <row r="13" spans="2:14" ht="30" customHeight="1" x14ac:dyDescent="0.3">
      <c r="B13" s="182" t="s">
        <v>116</v>
      </c>
      <c r="C13" s="31">
        <v>4163453</v>
      </c>
      <c r="D13" s="31">
        <v>2050577</v>
      </c>
      <c r="E13" s="31">
        <v>1501198</v>
      </c>
      <c r="F13" s="31">
        <v>2214014</v>
      </c>
      <c r="G13" s="31">
        <v>4245563</v>
      </c>
      <c r="H13" s="31">
        <v>2456019</v>
      </c>
      <c r="I13" s="31">
        <v>2793259</v>
      </c>
      <c r="J13" s="31">
        <v>4490744</v>
      </c>
      <c r="K13" s="31">
        <v>851672</v>
      </c>
      <c r="L13" s="31">
        <v>2481574</v>
      </c>
      <c r="M13" s="33"/>
      <c r="N13" s="33"/>
    </row>
    <row r="14" spans="2:14" ht="30" customHeight="1" x14ac:dyDescent="0.3">
      <c r="B14" s="182" t="s">
        <v>117</v>
      </c>
      <c r="C14" s="31">
        <v>0</v>
      </c>
      <c r="D14" s="31">
        <v>0</v>
      </c>
      <c r="E14" s="31">
        <v>0</v>
      </c>
      <c r="F14" s="31">
        <v>0</v>
      </c>
      <c r="G14" s="31">
        <v>0</v>
      </c>
      <c r="H14" s="31">
        <v>0</v>
      </c>
      <c r="I14" s="31">
        <v>0</v>
      </c>
      <c r="J14" s="31">
        <v>0</v>
      </c>
      <c r="K14" s="31">
        <v>0</v>
      </c>
      <c r="L14" s="31">
        <v>0</v>
      </c>
      <c r="M14" s="33"/>
      <c r="N14" s="33"/>
    </row>
    <row r="15" spans="2:14" ht="30" customHeight="1" x14ac:dyDescent="0.3">
      <c r="B15" s="182" t="s">
        <v>118</v>
      </c>
      <c r="C15" s="31">
        <v>0</v>
      </c>
      <c r="D15" s="31">
        <v>79599</v>
      </c>
      <c r="E15" s="31">
        <v>5834</v>
      </c>
      <c r="F15" s="31">
        <v>0</v>
      </c>
      <c r="G15" s="31">
        <v>0</v>
      </c>
      <c r="H15" s="31">
        <v>887</v>
      </c>
      <c r="I15" s="31">
        <v>0</v>
      </c>
      <c r="J15" s="31">
        <v>539945</v>
      </c>
      <c r="K15" s="31">
        <v>0</v>
      </c>
      <c r="L15" s="31">
        <v>139720</v>
      </c>
      <c r="M15" s="33"/>
      <c r="N15" s="33"/>
    </row>
    <row r="16" spans="2:14" ht="30" customHeight="1" x14ac:dyDescent="0.3">
      <c r="B16" s="182" t="s">
        <v>119</v>
      </c>
      <c r="C16" s="31">
        <v>88059</v>
      </c>
      <c r="D16" s="31">
        <v>1073993</v>
      </c>
      <c r="E16" s="31">
        <v>106187</v>
      </c>
      <c r="F16" s="31">
        <v>643937</v>
      </c>
      <c r="G16" s="31">
        <v>1234387</v>
      </c>
      <c r="H16" s="31">
        <v>350328</v>
      </c>
      <c r="I16" s="31">
        <v>378174</v>
      </c>
      <c r="J16" s="31">
        <v>1073611</v>
      </c>
      <c r="K16" s="31">
        <v>71314</v>
      </c>
      <c r="L16" s="31">
        <v>184840</v>
      </c>
      <c r="M16" s="33"/>
      <c r="N16" s="33"/>
    </row>
    <row r="17" spans="2:14" ht="30" customHeight="1" thickBot="1" x14ac:dyDescent="0.3">
      <c r="B17" s="188" t="s">
        <v>120</v>
      </c>
      <c r="C17" s="149">
        <v>5173232</v>
      </c>
      <c r="D17" s="149">
        <v>5699110</v>
      </c>
      <c r="E17" s="149">
        <v>2764186</v>
      </c>
      <c r="F17" s="149">
        <v>5158179</v>
      </c>
      <c r="G17" s="149">
        <v>8502503</v>
      </c>
      <c r="H17" s="149">
        <v>4517228</v>
      </c>
      <c r="I17" s="149">
        <v>5696114</v>
      </c>
      <c r="J17" s="149">
        <v>9591461</v>
      </c>
      <c r="K17" s="149">
        <v>1757259</v>
      </c>
      <c r="L17" s="149">
        <v>3189085</v>
      </c>
      <c r="M17" s="33"/>
      <c r="N17" s="33"/>
    </row>
    <row r="18" spans="2:14" ht="30" customHeight="1" thickTop="1" x14ac:dyDescent="0.3">
      <c r="B18" s="185" t="s">
        <v>121</v>
      </c>
      <c r="C18" s="125">
        <v>0</v>
      </c>
      <c r="D18" s="125">
        <v>387072</v>
      </c>
      <c r="E18" s="125">
        <v>259714</v>
      </c>
      <c r="F18" s="125">
        <v>338000</v>
      </c>
      <c r="G18" s="125">
        <v>1152000</v>
      </c>
      <c r="H18" s="125">
        <v>19484</v>
      </c>
      <c r="I18" s="125">
        <v>0</v>
      </c>
      <c r="J18" s="125">
        <v>0</v>
      </c>
      <c r="K18" s="125">
        <v>154120</v>
      </c>
      <c r="L18" s="125">
        <v>74533</v>
      </c>
      <c r="M18" s="33"/>
      <c r="N18" s="33"/>
    </row>
    <row r="19" spans="2:14" ht="30" customHeight="1" x14ac:dyDescent="0.3">
      <c r="B19" s="182" t="s">
        <v>122</v>
      </c>
      <c r="C19" s="31">
        <v>2066550</v>
      </c>
      <c r="D19" s="31">
        <v>780000</v>
      </c>
      <c r="E19" s="31">
        <v>1130735</v>
      </c>
      <c r="F19" s="31">
        <v>1385000</v>
      </c>
      <c r="G19" s="31">
        <v>1396070</v>
      </c>
      <c r="H19" s="31">
        <v>973000</v>
      </c>
      <c r="I19" s="31">
        <v>14563</v>
      </c>
      <c r="J19" s="31">
        <v>2640000</v>
      </c>
      <c r="K19" s="31">
        <v>272760</v>
      </c>
      <c r="L19" s="31">
        <v>1178480</v>
      </c>
      <c r="M19" s="33"/>
      <c r="N19" s="33"/>
    </row>
    <row r="20" spans="2:14" ht="30" customHeight="1" x14ac:dyDescent="0.3">
      <c r="B20" s="182" t="s">
        <v>123</v>
      </c>
      <c r="C20" s="31">
        <v>0</v>
      </c>
      <c r="D20" s="31">
        <v>6372</v>
      </c>
      <c r="E20" s="31">
        <v>33296</v>
      </c>
      <c r="F20" s="31">
        <v>19878</v>
      </c>
      <c r="G20" s="31">
        <v>29231</v>
      </c>
      <c r="H20" s="31">
        <v>41593</v>
      </c>
      <c r="I20" s="31">
        <v>103448</v>
      </c>
      <c r="J20" s="31">
        <v>142439</v>
      </c>
      <c r="K20" s="31">
        <v>20208</v>
      </c>
      <c r="L20" s="31">
        <v>59298</v>
      </c>
      <c r="M20" s="33"/>
      <c r="N20" s="33"/>
    </row>
    <row r="21" spans="2:14" ht="30" customHeight="1" x14ac:dyDescent="0.3">
      <c r="B21" s="182" t="s">
        <v>124</v>
      </c>
      <c r="C21" s="31">
        <v>972055</v>
      </c>
      <c r="D21" s="31">
        <v>1473989</v>
      </c>
      <c r="E21" s="31">
        <v>233030</v>
      </c>
      <c r="F21" s="31">
        <v>826809</v>
      </c>
      <c r="G21" s="31">
        <v>2050772</v>
      </c>
      <c r="H21" s="31">
        <v>817200</v>
      </c>
      <c r="I21" s="31">
        <v>2662602</v>
      </c>
      <c r="J21" s="31">
        <v>4100655</v>
      </c>
      <c r="K21" s="31">
        <v>227146</v>
      </c>
      <c r="L21" s="31">
        <v>176000</v>
      </c>
      <c r="M21" s="33"/>
      <c r="N21" s="33"/>
    </row>
    <row r="22" spans="2:14" ht="30" customHeight="1" x14ac:dyDescent="0.3">
      <c r="B22" s="182" t="s">
        <v>125</v>
      </c>
      <c r="C22" s="31">
        <v>0</v>
      </c>
      <c r="D22" s="31">
        <v>0</v>
      </c>
      <c r="E22" s="31">
        <v>0</v>
      </c>
      <c r="F22" s="31">
        <v>0</v>
      </c>
      <c r="G22" s="31">
        <v>0</v>
      </c>
      <c r="H22" s="31">
        <v>0</v>
      </c>
      <c r="I22" s="31">
        <v>0</v>
      </c>
      <c r="J22" s="31">
        <v>41647</v>
      </c>
      <c r="K22" s="31">
        <v>0</v>
      </c>
      <c r="L22" s="31">
        <v>0</v>
      </c>
      <c r="M22" s="33"/>
      <c r="N22" s="33"/>
    </row>
    <row r="23" spans="2:14" ht="30" customHeight="1" x14ac:dyDescent="0.3">
      <c r="B23" s="182" t="s">
        <v>126</v>
      </c>
      <c r="C23" s="31">
        <v>14500</v>
      </c>
      <c r="D23" s="31">
        <v>0</v>
      </c>
      <c r="E23" s="31">
        <v>0</v>
      </c>
      <c r="F23" s="31">
        <v>52929</v>
      </c>
      <c r="G23" s="31">
        <v>356109</v>
      </c>
      <c r="H23" s="31">
        <v>0</v>
      </c>
      <c r="I23" s="31">
        <v>121369</v>
      </c>
      <c r="J23" s="31">
        <v>50147</v>
      </c>
      <c r="K23" s="31">
        <v>0</v>
      </c>
      <c r="L23" s="31">
        <v>0</v>
      </c>
      <c r="M23" s="33"/>
      <c r="N23" s="33"/>
    </row>
    <row r="24" spans="2:14" ht="30" customHeight="1" x14ac:dyDescent="0.3">
      <c r="B24" s="182" t="s">
        <v>127</v>
      </c>
      <c r="C24" s="31">
        <v>0</v>
      </c>
      <c r="D24" s="31">
        <v>358846</v>
      </c>
      <c r="E24" s="31">
        <v>0</v>
      </c>
      <c r="F24" s="31">
        <v>56229</v>
      </c>
      <c r="G24" s="31">
        <v>269515</v>
      </c>
      <c r="H24" s="31">
        <v>24300</v>
      </c>
      <c r="I24" s="31">
        <v>190770</v>
      </c>
      <c r="J24" s="31">
        <v>265761</v>
      </c>
      <c r="K24" s="31">
        <v>0</v>
      </c>
      <c r="L24" s="31">
        <v>0</v>
      </c>
      <c r="M24" s="33"/>
      <c r="N24" s="33"/>
    </row>
    <row r="25" spans="2:14" ht="30" customHeight="1" x14ac:dyDescent="0.3">
      <c r="B25" s="182" t="s">
        <v>128</v>
      </c>
      <c r="C25" s="31">
        <v>0</v>
      </c>
      <c r="D25" s="31">
        <v>0</v>
      </c>
      <c r="E25" s="31">
        <v>0</v>
      </c>
      <c r="F25" s="31">
        <v>0</v>
      </c>
      <c r="G25" s="31">
        <v>10162</v>
      </c>
      <c r="H25" s="31">
        <v>0</v>
      </c>
      <c r="I25" s="31">
        <v>0</v>
      </c>
      <c r="J25" s="31">
        <v>0</v>
      </c>
      <c r="K25" s="31">
        <v>0</v>
      </c>
      <c r="L25" s="31">
        <v>0</v>
      </c>
      <c r="M25" s="33"/>
      <c r="N25" s="33"/>
    </row>
    <row r="26" spans="2:14" ht="30" customHeight="1" x14ac:dyDescent="0.3">
      <c r="B26" s="182" t="s">
        <v>129</v>
      </c>
      <c r="C26" s="31">
        <v>0</v>
      </c>
      <c r="D26" s="31">
        <v>0</v>
      </c>
      <c r="E26" s="31">
        <v>0</v>
      </c>
      <c r="F26" s="31">
        <v>0</v>
      </c>
      <c r="G26" s="31">
        <v>0</v>
      </c>
      <c r="H26" s="31">
        <v>0</v>
      </c>
      <c r="I26" s="31">
        <v>0</v>
      </c>
      <c r="J26" s="31">
        <v>0</v>
      </c>
      <c r="K26" s="31">
        <v>0</v>
      </c>
      <c r="L26" s="31">
        <v>0</v>
      </c>
      <c r="M26" s="33"/>
      <c r="N26" s="33"/>
    </row>
    <row r="27" spans="2:14" ht="30" customHeight="1" x14ac:dyDescent="0.3">
      <c r="B27" s="182" t="s">
        <v>130</v>
      </c>
      <c r="C27" s="31">
        <v>118372</v>
      </c>
      <c r="D27" s="31">
        <v>75508</v>
      </c>
      <c r="E27" s="31">
        <v>90590</v>
      </c>
      <c r="F27" s="31">
        <v>33626</v>
      </c>
      <c r="G27" s="31">
        <v>343998</v>
      </c>
      <c r="H27" s="31">
        <v>159713</v>
      </c>
      <c r="I27" s="31">
        <v>97826</v>
      </c>
      <c r="J27" s="31">
        <v>755877</v>
      </c>
      <c r="K27" s="31">
        <v>68804</v>
      </c>
      <c r="L27" s="31">
        <v>2580</v>
      </c>
      <c r="M27" s="33"/>
      <c r="N27" s="33"/>
    </row>
    <row r="28" spans="2:14" ht="30" customHeight="1" x14ac:dyDescent="0.3">
      <c r="B28" s="182" t="s">
        <v>131</v>
      </c>
      <c r="C28" s="31">
        <v>0</v>
      </c>
      <c r="D28" s="31">
        <v>0</v>
      </c>
      <c r="E28" s="31">
        <v>0</v>
      </c>
      <c r="F28" s="31">
        <v>0</v>
      </c>
      <c r="G28" s="31">
        <v>208806</v>
      </c>
      <c r="H28" s="31">
        <v>129208</v>
      </c>
      <c r="I28" s="31">
        <v>0</v>
      </c>
      <c r="J28" s="31">
        <v>12339</v>
      </c>
      <c r="K28" s="31">
        <v>0</v>
      </c>
      <c r="L28" s="31">
        <v>0</v>
      </c>
      <c r="M28" s="33"/>
      <c r="N28" s="33"/>
    </row>
    <row r="29" spans="2:14" ht="30" customHeight="1" x14ac:dyDescent="0.3">
      <c r="B29" s="182" t="s">
        <v>132</v>
      </c>
      <c r="C29" s="31">
        <v>0</v>
      </c>
      <c r="D29" s="31">
        <v>0</v>
      </c>
      <c r="E29" s="31">
        <v>0</v>
      </c>
      <c r="F29" s="31">
        <v>0</v>
      </c>
      <c r="G29" s="31">
        <v>0</v>
      </c>
      <c r="H29" s="31">
        <v>0</v>
      </c>
      <c r="I29" s="31">
        <v>0</v>
      </c>
      <c r="J29" s="31">
        <v>0</v>
      </c>
      <c r="K29" s="31">
        <v>0</v>
      </c>
      <c r="L29" s="31">
        <v>0</v>
      </c>
      <c r="M29" s="33"/>
      <c r="N29" s="33"/>
    </row>
    <row r="30" spans="2:14" ht="30" customHeight="1" x14ac:dyDescent="0.3">
      <c r="B30" s="182" t="s">
        <v>133</v>
      </c>
      <c r="C30" s="31">
        <v>0</v>
      </c>
      <c r="D30" s="31">
        <v>0</v>
      </c>
      <c r="E30" s="31">
        <v>0</v>
      </c>
      <c r="F30" s="31">
        <v>0</v>
      </c>
      <c r="G30" s="31">
        <v>0</v>
      </c>
      <c r="H30" s="31">
        <v>0</v>
      </c>
      <c r="I30" s="31">
        <v>0</v>
      </c>
      <c r="J30" s="31">
        <v>0</v>
      </c>
      <c r="K30" s="31">
        <v>0</v>
      </c>
      <c r="L30" s="31">
        <v>0</v>
      </c>
      <c r="M30" s="33"/>
      <c r="N30" s="33"/>
    </row>
    <row r="31" spans="2:14" ht="30" customHeight="1" x14ac:dyDescent="0.3">
      <c r="B31" s="182" t="s">
        <v>134</v>
      </c>
      <c r="C31" s="31">
        <v>2000</v>
      </c>
      <c r="D31" s="31">
        <v>8724</v>
      </c>
      <c r="E31" s="31">
        <v>5666</v>
      </c>
      <c r="F31" s="31">
        <v>17666</v>
      </c>
      <c r="G31" s="31">
        <v>211637</v>
      </c>
      <c r="H31" s="31">
        <v>60537</v>
      </c>
      <c r="I31" s="31">
        <v>48703</v>
      </c>
      <c r="J31" s="31">
        <v>0</v>
      </c>
      <c r="K31" s="31">
        <v>10866</v>
      </c>
      <c r="L31" s="31">
        <v>0</v>
      </c>
      <c r="M31" s="33"/>
      <c r="N31" s="33"/>
    </row>
    <row r="32" spans="2:14" ht="30" customHeight="1" x14ac:dyDescent="0.3">
      <c r="B32" s="182" t="s">
        <v>135</v>
      </c>
      <c r="C32" s="31">
        <v>0</v>
      </c>
      <c r="D32" s="31">
        <v>43929</v>
      </c>
      <c r="E32" s="31">
        <v>27213</v>
      </c>
      <c r="F32" s="31">
        <v>0</v>
      </c>
      <c r="G32" s="31">
        <v>0</v>
      </c>
      <c r="H32" s="31">
        <v>0</v>
      </c>
      <c r="I32" s="31">
        <v>262860</v>
      </c>
      <c r="J32" s="31">
        <v>0</v>
      </c>
      <c r="K32" s="31">
        <v>12733</v>
      </c>
      <c r="L32" s="31">
        <v>0</v>
      </c>
      <c r="M32" s="33"/>
      <c r="N32" s="33"/>
    </row>
    <row r="33" spans="1:14" ht="30" customHeight="1" x14ac:dyDescent="0.3">
      <c r="B33" s="182" t="s">
        <v>136</v>
      </c>
      <c r="C33" s="31">
        <v>312350</v>
      </c>
      <c r="D33" s="31">
        <v>1468657</v>
      </c>
      <c r="E33" s="31">
        <v>150465</v>
      </c>
      <c r="F33" s="31">
        <v>1344718</v>
      </c>
      <c r="G33" s="31">
        <v>756893</v>
      </c>
      <c r="H33" s="31">
        <v>816397</v>
      </c>
      <c r="I33" s="31">
        <v>820653</v>
      </c>
      <c r="J33" s="31">
        <v>323915</v>
      </c>
      <c r="K33" s="31">
        <v>263596</v>
      </c>
      <c r="L33" s="31">
        <v>163734</v>
      </c>
      <c r="M33" s="33"/>
      <c r="N33" s="33"/>
    </row>
    <row r="34" spans="1:14" ht="30" customHeight="1" x14ac:dyDescent="0.3">
      <c r="B34" s="182" t="s">
        <v>137</v>
      </c>
      <c r="C34" s="31">
        <v>1396305</v>
      </c>
      <c r="D34" s="31">
        <v>74744</v>
      </c>
      <c r="E34" s="31">
        <v>80016</v>
      </c>
      <c r="F34" s="31">
        <v>23991</v>
      </c>
      <c r="G34" s="31">
        <v>51628</v>
      </c>
      <c r="H34" s="31">
        <v>92570</v>
      </c>
      <c r="I34" s="31">
        <v>54914</v>
      </c>
      <c r="J34" s="31">
        <v>12118</v>
      </c>
      <c r="K34" s="31">
        <v>29135</v>
      </c>
      <c r="L34" s="31">
        <v>336845</v>
      </c>
      <c r="M34" s="33"/>
      <c r="N34" s="33"/>
    </row>
    <row r="35" spans="1:14" ht="30" customHeight="1" x14ac:dyDescent="0.3">
      <c r="B35" s="182" t="s">
        <v>138</v>
      </c>
      <c r="C35" s="31">
        <v>0</v>
      </c>
      <c r="D35" s="31">
        <v>611478</v>
      </c>
      <c r="E35" s="31">
        <v>573820</v>
      </c>
      <c r="F35" s="31">
        <v>638587</v>
      </c>
      <c r="G35" s="31">
        <v>1288004</v>
      </c>
      <c r="H35" s="31">
        <v>476696</v>
      </c>
      <c r="I35" s="31">
        <v>1031035</v>
      </c>
      <c r="J35" s="31">
        <v>771126</v>
      </c>
      <c r="K35" s="31">
        <v>572227</v>
      </c>
      <c r="L35" s="31">
        <v>441251</v>
      </c>
      <c r="M35" s="33"/>
      <c r="N35" s="33"/>
    </row>
    <row r="36" spans="1:14" ht="30" customHeight="1" x14ac:dyDescent="0.3">
      <c r="B36" s="182" t="s">
        <v>139</v>
      </c>
      <c r="C36" s="31">
        <v>0</v>
      </c>
      <c r="D36" s="31">
        <v>70375</v>
      </c>
      <c r="E36" s="31">
        <v>0</v>
      </c>
      <c r="F36" s="31">
        <v>16437</v>
      </c>
      <c r="G36" s="31">
        <v>6928</v>
      </c>
      <c r="H36" s="31">
        <v>15997</v>
      </c>
      <c r="I36" s="31">
        <v>59572</v>
      </c>
      <c r="J36" s="31">
        <v>97726</v>
      </c>
      <c r="K36" s="31">
        <v>83186</v>
      </c>
      <c r="L36" s="31">
        <v>272490</v>
      </c>
      <c r="M36" s="33"/>
      <c r="N36" s="33"/>
    </row>
    <row r="37" spans="1:14" ht="30" customHeight="1" x14ac:dyDescent="0.3">
      <c r="B37" s="182" t="s">
        <v>140</v>
      </c>
      <c r="C37" s="31">
        <v>200658</v>
      </c>
      <c r="D37" s="31">
        <v>40847</v>
      </c>
      <c r="E37" s="31">
        <v>112718</v>
      </c>
      <c r="F37" s="31">
        <v>357197</v>
      </c>
      <c r="G37" s="31">
        <v>61308</v>
      </c>
      <c r="H37" s="31">
        <v>888644</v>
      </c>
      <c r="I37" s="31">
        <v>211860</v>
      </c>
      <c r="J37" s="31">
        <v>141646</v>
      </c>
      <c r="K37" s="31">
        <v>0</v>
      </c>
      <c r="L37" s="31">
        <v>0</v>
      </c>
      <c r="M37" s="33"/>
      <c r="N37" s="33"/>
    </row>
    <row r="38" spans="1:14" ht="30" customHeight="1" x14ac:dyDescent="0.3">
      <c r="B38" s="182" t="s">
        <v>141</v>
      </c>
      <c r="C38" s="31">
        <v>90442</v>
      </c>
      <c r="D38" s="31">
        <v>298570</v>
      </c>
      <c r="E38" s="31">
        <v>66922</v>
      </c>
      <c r="F38" s="31">
        <v>47111</v>
      </c>
      <c r="G38" s="31">
        <v>309443</v>
      </c>
      <c r="H38" s="31">
        <v>1890</v>
      </c>
      <c r="I38" s="31">
        <v>15941</v>
      </c>
      <c r="J38" s="31">
        <v>236065</v>
      </c>
      <c r="K38" s="31">
        <v>42477</v>
      </c>
      <c r="L38" s="31">
        <v>483874</v>
      </c>
      <c r="M38" s="33"/>
      <c r="N38" s="33"/>
    </row>
    <row r="39" spans="1:14" ht="30" customHeight="1" thickBot="1" x14ac:dyDescent="0.3">
      <c r="B39" s="188" t="s">
        <v>142</v>
      </c>
      <c r="C39" s="149">
        <v>5173232</v>
      </c>
      <c r="D39" s="149">
        <v>5699110</v>
      </c>
      <c r="E39" s="149">
        <v>2764186</v>
      </c>
      <c r="F39" s="149">
        <v>5158179</v>
      </c>
      <c r="G39" s="149">
        <v>8502503</v>
      </c>
      <c r="H39" s="149">
        <v>4517228</v>
      </c>
      <c r="I39" s="149">
        <v>5696114</v>
      </c>
      <c r="J39" s="149">
        <v>9591461</v>
      </c>
      <c r="K39" s="149">
        <v>1757259</v>
      </c>
      <c r="L39" s="149">
        <v>3189085</v>
      </c>
      <c r="M39" s="33"/>
      <c r="N39" s="33"/>
    </row>
    <row r="40" spans="1:14" ht="15.75" thickTop="1" x14ac:dyDescent="0.25">
      <c r="A40" s="33"/>
      <c r="B40" s="307" t="s">
        <v>159</v>
      </c>
      <c r="C40" s="307"/>
      <c r="D40" s="307"/>
      <c r="E40" s="307"/>
      <c r="F40" s="307"/>
      <c r="G40" s="307"/>
      <c r="H40" s="307"/>
      <c r="I40" s="307"/>
      <c r="J40" s="307"/>
      <c r="K40" s="297" t="s">
        <v>186</v>
      </c>
      <c r="L40" s="297"/>
      <c r="M40" s="33"/>
      <c r="N40" s="33"/>
    </row>
    <row r="41" spans="1:14" x14ac:dyDescent="0.25">
      <c r="A41" s="33"/>
      <c r="B41" s="33"/>
      <c r="C41" s="42"/>
      <c r="D41" s="42"/>
      <c r="E41" s="42"/>
      <c r="F41" s="42"/>
      <c r="G41" s="42"/>
      <c r="H41" s="42"/>
      <c r="I41" s="42"/>
      <c r="J41" s="42"/>
      <c r="K41" s="42"/>
      <c r="L41" s="42"/>
      <c r="M41" s="33"/>
      <c r="N41" s="33"/>
    </row>
    <row r="42" spans="1:14" x14ac:dyDescent="0.25">
      <c r="C42" s="43"/>
      <c r="D42" s="43"/>
      <c r="E42" s="43"/>
      <c r="F42" s="43"/>
      <c r="G42" s="43"/>
      <c r="H42" s="43"/>
      <c r="I42" s="191"/>
      <c r="J42" s="43"/>
      <c r="K42" s="43"/>
      <c r="L42" s="43"/>
      <c r="M42" s="33"/>
      <c r="N42" s="33"/>
    </row>
    <row r="43" spans="1:14" x14ac:dyDescent="0.25">
      <c r="C43" s="43"/>
      <c r="D43" s="43"/>
      <c r="E43" s="43"/>
      <c r="F43" s="43"/>
      <c r="G43" s="43"/>
      <c r="H43" s="43"/>
      <c r="I43" s="43"/>
      <c r="J43" s="43"/>
      <c r="K43" s="43"/>
      <c r="L43" s="43"/>
      <c r="M43" s="33"/>
      <c r="N43" s="33"/>
    </row>
    <row r="44" spans="1:14" x14ac:dyDescent="0.25">
      <c r="C44" s="43"/>
      <c r="D44" s="43"/>
      <c r="E44" s="43"/>
      <c r="F44" s="43"/>
      <c r="G44" s="43"/>
      <c r="H44" s="43"/>
      <c r="I44" s="43"/>
      <c r="J44" s="43"/>
      <c r="K44" s="43"/>
      <c r="L44" s="43"/>
      <c r="M44" s="33"/>
      <c r="N44" s="33"/>
    </row>
  </sheetData>
  <sheetProtection password="E931" sheet="1" objects="1" scenarios="1"/>
  <mergeCells count="4">
    <mergeCell ref="B4:L4"/>
    <mergeCell ref="B40:J40"/>
    <mergeCell ref="K40:L40"/>
    <mergeCell ref="B3:L3"/>
  </mergeCells>
  <pageMargins left="0.7" right="0.7" top="0.75" bottom="0.75" header="0.3" footer="0.3"/>
  <pageSetup paperSize="9" scale="4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pageSetUpPr fitToPage="1"/>
  </sheetPr>
  <dimension ref="A1:M44"/>
  <sheetViews>
    <sheetView showGridLines="0" topLeftCell="B39" zoomScale="80" zoomScaleNormal="80" workbookViewId="0">
      <selection activeCell="G8" sqref="G8"/>
    </sheetView>
  </sheetViews>
  <sheetFormatPr defaultRowHeight="15" x14ac:dyDescent="0.25"/>
  <cols>
    <col min="1" max="1" width="12.42578125" style="13" customWidth="1"/>
    <col min="2" max="2" width="37.42578125" style="13" customWidth="1"/>
    <col min="3" max="13" width="19.5703125" style="13" customWidth="1"/>
    <col min="14" max="16384" width="9.140625" style="13"/>
  </cols>
  <sheetData>
    <row r="1" spans="2:13" ht="9" customHeight="1" x14ac:dyDescent="0.25"/>
    <row r="2" spans="2:13" ht="20.25" customHeight="1" x14ac:dyDescent="0.25"/>
    <row r="3" spans="2:13" ht="17.25" customHeight="1" x14ac:dyDescent="0.25">
      <c r="B3" s="308" t="s">
        <v>143</v>
      </c>
      <c r="C3" s="308"/>
      <c r="D3" s="308"/>
      <c r="E3" s="308"/>
      <c r="F3" s="308"/>
      <c r="G3" s="308"/>
      <c r="H3" s="308"/>
      <c r="I3" s="308"/>
      <c r="J3" s="308"/>
      <c r="K3" s="308"/>
      <c r="L3" s="308"/>
      <c r="M3" s="308"/>
    </row>
    <row r="4" spans="2:13" ht="28.5" customHeight="1" x14ac:dyDescent="0.25">
      <c r="B4" s="304" t="s">
        <v>231</v>
      </c>
      <c r="C4" s="305"/>
      <c r="D4" s="305"/>
      <c r="E4" s="305"/>
      <c r="F4" s="305"/>
      <c r="G4" s="305"/>
      <c r="H4" s="305"/>
      <c r="I4" s="305"/>
      <c r="J4" s="305"/>
      <c r="K4" s="305"/>
      <c r="L4" s="305"/>
      <c r="M4" s="306"/>
    </row>
    <row r="5" spans="2:13" ht="57" customHeight="1" x14ac:dyDescent="0.25">
      <c r="B5" s="180" t="s">
        <v>0</v>
      </c>
      <c r="C5" s="181" t="s">
        <v>33</v>
      </c>
      <c r="D5" s="181" t="s">
        <v>34</v>
      </c>
      <c r="E5" s="181" t="s">
        <v>167</v>
      </c>
      <c r="F5" s="181" t="s">
        <v>50</v>
      </c>
      <c r="G5" s="181" t="s">
        <v>36</v>
      </c>
      <c r="H5" s="181" t="s">
        <v>168</v>
      </c>
      <c r="I5" s="181" t="s">
        <v>38</v>
      </c>
      <c r="J5" s="181" t="s">
        <v>39</v>
      </c>
      <c r="K5" s="181" t="s">
        <v>192</v>
      </c>
      <c r="L5" s="181" t="s">
        <v>219</v>
      </c>
      <c r="M5" s="181" t="s">
        <v>193</v>
      </c>
    </row>
    <row r="6" spans="2:13" ht="30.75" customHeight="1" x14ac:dyDescent="0.3">
      <c r="B6" s="182" t="s">
        <v>109</v>
      </c>
      <c r="C6" s="31">
        <v>2000000</v>
      </c>
      <c r="D6" s="31">
        <v>400000</v>
      </c>
      <c r="E6" s="31">
        <v>810721</v>
      </c>
      <c r="F6" s="31">
        <v>1749873</v>
      </c>
      <c r="G6" s="31">
        <v>300000</v>
      </c>
      <c r="H6" s="31">
        <v>600000</v>
      </c>
      <c r="I6" s="31">
        <v>693000</v>
      </c>
      <c r="J6" s="31">
        <v>303000</v>
      </c>
      <c r="K6" s="31">
        <v>300000</v>
      </c>
      <c r="L6" s="31">
        <v>600000</v>
      </c>
      <c r="M6" s="31">
        <v>1326911</v>
      </c>
    </row>
    <row r="7" spans="2:13" ht="30.75" customHeight="1" x14ac:dyDescent="0.3">
      <c r="B7" s="182" t="s">
        <v>110</v>
      </c>
      <c r="C7" s="31">
        <v>0</v>
      </c>
      <c r="D7" s="31">
        <v>1198</v>
      </c>
      <c r="E7" s="31">
        <v>0</v>
      </c>
      <c r="F7" s="31">
        <v>0</v>
      </c>
      <c r="G7" s="31">
        <v>0</v>
      </c>
      <c r="H7" s="31">
        <v>0</v>
      </c>
      <c r="I7" s="31">
        <v>0</v>
      </c>
      <c r="J7" s="31">
        <v>17712</v>
      </c>
      <c r="K7" s="31">
        <v>0</v>
      </c>
      <c r="L7" s="31">
        <v>0</v>
      </c>
      <c r="M7" s="31">
        <v>270000</v>
      </c>
    </row>
    <row r="8" spans="2:13" ht="30.75" customHeight="1" x14ac:dyDescent="0.3">
      <c r="B8" s="182" t="s">
        <v>111</v>
      </c>
      <c r="C8" s="31">
        <v>54054</v>
      </c>
      <c r="D8" s="31">
        <v>85750</v>
      </c>
      <c r="E8" s="31">
        <v>213000</v>
      </c>
      <c r="F8" s="31">
        <v>4049</v>
      </c>
      <c r="G8" s="31">
        <v>0</v>
      </c>
      <c r="H8" s="31">
        <v>343908</v>
      </c>
      <c r="I8" s="31">
        <v>-13767</v>
      </c>
      <c r="J8" s="31">
        <v>-1219</v>
      </c>
      <c r="K8" s="31">
        <v>49467</v>
      </c>
      <c r="L8" s="31">
        <v>0</v>
      </c>
      <c r="M8" s="31">
        <v>-5078</v>
      </c>
    </row>
    <row r="9" spans="2:13" ht="30.75" customHeight="1" x14ac:dyDescent="0.3">
      <c r="B9" s="183" t="s">
        <v>112</v>
      </c>
      <c r="C9" s="184">
        <v>0</v>
      </c>
      <c r="D9" s="184">
        <v>0</v>
      </c>
      <c r="E9" s="184">
        <v>0</v>
      </c>
      <c r="F9" s="184">
        <v>0</v>
      </c>
      <c r="G9" s="184">
        <v>0</v>
      </c>
      <c r="H9" s="184">
        <v>0</v>
      </c>
      <c r="I9" s="184">
        <v>0</v>
      </c>
      <c r="J9" s="184">
        <v>0</v>
      </c>
      <c r="K9" s="184">
        <v>0</v>
      </c>
      <c r="L9" s="184">
        <v>0</v>
      </c>
      <c r="M9" s="184">
        <v>0</v>
      </c>
    </row>
    <row r="10" spans="2:13" ht="30.75" customHeight="1" x14ac:dyDescent="0.3">
      <c r="B10" s="182" t="s">
        <v>113</v>
      </c>
      <c r="C10" s="31">
        <v>3931995</v>
      </c>
      <c r="D10" s="31">
        <v>1674177</v>
      </c>
      <c r="E10" s="31">
        <v>178946</v>
      </c>
      <c r="F10" s="31">
        <v>17755575</v>
      </c>
      <c r="G10" s="31">
        <v>780140</v>
      </c>
      <c r="H10" s="31">
        <v>900868</v>
      </c>
      <c r="I10" s="31">
        <v>342272</v>
      </c>
      <c r="J10" s="31">
        <v>379656</v>
      </c>
      <c r="K10" s="31">
        <v>905929</v>
      </c>
      <c r="L10" s="31">
        <v>29</v>
      </c>
      <c r="M10" s="31">
        <v>-588202</v>
      </c>
    </row>
    <row r="11" spans="2:13" ht="30.75" customHeight="1" x14ac:dyDescent="0.3">
      <c r="B11" s="182" t="s">
        <v>114</v>
      </c>
      <c r="C11" s="31">
        <v>0</v>
      </c>
      <c r="D11" s="31">
        <v>289427</v>
      </c>
      <c r="E11" s="31">
        <v>50000</v>
      </c>
      <c r="F11" s="31">
        <v>558815</v>
      </c>
      <c r="G11" s="31">
        <v>0</v>
      </c>
      <c r="H11" s="31">
        <v>0</v>
      </c>
      <c r="I11" s="31">
        <v>0</v>
      </c>
      <c r="J11" s="31">
        <v>0</v>
      </c>
      <c r="K11" s="31">
        <v>0</v>
      </c>
      <c r="L11" s="31">
        <v>30000</v>
      </c>
      <c r="M11" s="31">
        <v>0</v>
      </c>
    </row>
    <row r="12" spans="2:13" ht="30.75" customHeight="1" x14ac:dyDescent="0.25">
      <c r="B12" s="190" t="s">
        <v>115</v>
      </c>
      <c r="C12" s="127">
        <v>5986049</v>
      </c>
      <c r="D12" s="127">
        <v>2450552</v>
      </c>
      <c r="E12" s="127">
        <v>1252667</v>
      </c>
      <c r="F12" s="127">
        <v>20068311</v>
      </c>
      <c r="G12" s="127">
        <v>1080140</v>
      </c>
      <c r="H12" s="127">
        <v>1844776</v>
      </c>
      <c r="I12" s="127">
        <v>1021505</v>
      </c>
      <c r="J12" s="127">
        <v>699149</v>
      </c>
      <c r="K12" s="127">
        <v>1255396</v>
      </c>
      <c r="L12" s="127">
        <v>630029</v>
      </c>
      <c r="M12" s="127">
        <v>1003631</v>
      </c>
    </row>
    <row r="13" spans="2:13" ht="30.75" customHeight="1" x14ac:dyDescent="0.3">
      <c r="B13" s="182" t="s">
        <v>116</v>
      </c>
      <c r="C13" s="31">
        <v>6660885</v>
      </c>
      <c r="D13" s="31">
        <v>2480051</v>
      </c>
      <c r="E13" s="31">
        <v>1312331</v>
      </c>
      <c r="F13" s="31">
        <v>9532457</v>
      </c>
      <c r="G13" s="31">
        <v>1705263</v>
      </c>
      <c r="H13" s="31">
        <v>1684912</v>
      </c>
      <c r="I13" s="31">
        <v>1574184</v>
      </c>
      <c r="J13" s="31">
        <v>957809</v>
      </c>
      <c r="K13" s="31">
        <v>387615</v>
      </c>
      <c r="L13" s="31">
        <v>0</v>
      </c>
      <c r="M13" s="31">
        <v>889077</v>
      </c>
    </row>
    <row r="14" spans="2:13" ht="30.75" customHeight="1" x14ac:dyDescent="0.3">
      <c r="B14" s="182" t="s">
        <v>117</v>
      </c>
      <c r="C14" s="31">
        <v>0</v>
      </c>
      <c r="D14" s="31">
        <v>0</v>
      </c>
      <c r="E14" s="31">
        <v>0</v>
      </c>
      <c r="F14" s="31">
        <v>0</v>
      </c>
      <c r="G14" s="31">
        <v>0</v>
      </c>
      <c r="H14" s="31">
        <v>0</v>
      </c>
      <c r="I14" s="31">
        <v>0</v>
      </c>
      <c r="J14" s="31">
        <v>0</v>
      </c>
      <c r="K14" s="31">
        <v>0</v>
      </c>
      <c r="L14" s="31">
        <v>0</v>
      </c>
      <c r="M14" s="31">
        <v>0</v>
      </c>
    </row>
    <row r="15" spans="2:13" ht="30.75" customHeight="1" x14ac:dyDescent="0.3">
      <c r="B15" s="182" t="s">
        <v>118</v>
      </c>
      <c r="C15" s="31">
        <v>0</v>
      </c>
      <c r="D15" s="31">
        <v>81251</v>
      </c>
      <c r="E15" s="31">
        <v>79815</v>
      </c>
      <c r="F15" s="31">
        <v>0</v>
      </c>
      <c r="G15" s="31">
        <v>8595</v>
      </c>
      <c r="H15" s="31">
        <v>0</v>
      </c>
      <c r="I15" s="31">
        <v>1044</v>
      </c>
      <c r="J15" s="31">
        <v>200000</v>
      </c>
      <c r="K15" s="31">
        <v>0</v>
      </c>
      <c r="L15" s="31">
        <v>0</v>
      </c>
      <c r="M15" s="31">
        <v>0</v>
      </c>
    </row>
    <row r="16" spans="2:13" ht="30.75" customHeight="1" x14ac:dyDescent="0.3">
      <c r="B16" s="182" t="s">
        <v>119</v>
      </c>
      <c r="C16" s="31">
        <v>1150095</v>
      </c>
      <c r="D16" s="31">
        <v>1173817</v>
      </c>
      <c r="E16" s="31">
        <v>256068</v>
      </c>
      <c r="F16" s="31">
        <v>1337547</v>
      </c>
      <c r="G16" s="31">
        <v>129553</v>
      </c>
      <c r="H16" s="31">
        <v>481327</v>
      </c>
      <c r="I16" s="31">
        <v>229033</v>
      </c>
      <c r="J16" s="31">
        <v>155417</v>
      </c>
      <c r="K16" s="31">
        <v>73635</v>
      </c>
      <c r="L16" s="31">
        <v>22538</v>
      </c>
      <c r="M16" s="31">
        <v>3183318</v>
      </c>
    </row>
    <row r="17" spans="2:13" ht="30.75" customHeight="1" thickBot="1" x14ac:dyDescent="0.3">
      <c r="B17" s="188" t="s">
        <v>120</v>
      </c>
      <c r="C17" s="149">
        <v>13797029</v>
      </c>
      <c r="D17" s="149">
        <v>6185671</v>
      </c>
      <c r="E17" s="149">
        <v>2900880</v>
      </c>
      <c r="F17" s="149">
        <v>30938316</v>
      </c>
      <c r="G17" s="149">
        <v>2923551</v>
      </c>
      <c r="H17" s="149">
        <v>4011015</v>
      </c>
      <c r="I17" s="149">
        <v>2825767</v>
      </c>
      <c r="J17" s="149">
        <v>2012375</v>
      </c>
      <c r="K17" s="149">
        <v>1716646</v>
      </c>
      <c r="L17" s="149">
        <v>652567</v>
      </c>
      <c r="M17" s="149">
        <v>5076026</v>
      </c>
    </row>
    <row r="18" spans="2:13" ht="30.75" customHeight="1" thickTop="1" x14ac:dyDescent="0.3">
      <c r="B18" s="185" t="s">
        <v>121</v>
      </c>
      <c r="C18" s="125">
        <v>0</v>
      </c>
      <c r="D18" s="125">
        <v>635786</v>
      </c>
      <c r="E18" s="125">
        <v>77122</v>
      </c>
      <c r="F18" s="125">
        <v>28098</v>
      </c>
      <c r="G18" s="125">
        <v>0</v>
      </c>
      <c r="H18" s="125">
        <v>215944</v>
      </c>
      <c r="I18" s="125">
        <v>0</v>
      </c>
      <c r="J18" s="125">
        <v>111825</v>
      </c>
      <c r="K18" s="125">
        <v>0</v>
      </c>
      <c r="L18" s="125">
        <v>0</v>
      </c>
      <c r="M18" s="125">
        <v>0</v>
      </c>
    </row>
    <row r="19" spans="2:13" ht="30.75" customHeight="1" x14ac:dyDescent="0.3">
      <c r="B19" s="182" t="s">
        <v>122</v>
      </c>
      <c r="C19" s="31">
        <v>0</v>
      </c>
      <c r="D19" s="31">
        <v>1023418</v>
      </c>
      <c r="E19" s="31">
        <v>429152</v>
      </c>
      <c r="F19" s="31">
        <v>6784983</v>
      </c>
      <c r="G19" s="31">
        <v>597000</v>
      </c>
      <c r="H19" s="31">
        <v>435134</v>
      </c>
      <c r="I19" s="31">
        <v>441683</v>
      </c>
      <c r="J19" s="31">
        <v>709000</v>
      </c>
      <c r="K19" s="31">
        <v>0</v>
      </c>
      <c r="L19" s="31">
        <v>0</v>
      </c>
      <c r="M19" s="31">
        <v>0</v>
      </c>
    </row>
    <row r="20" spans="2:13" ht="30.75" customHeight="1" x14ac:dyDescent="0.3">
      <c r="B20" s="182" t="s">
        <v>123</v>
      </c>
      <c r="C20" s="31">
        <v>54801</v>
      </c>
      <c r="D20" s="31">
        <v>143419</v>
      </c>
      <c r="E20" s="31">
        <v>47321</v>
      </c>
      <c r="F20" s="31">
        <v>82874</v>
      </c>
      <c r="G20" s="31">
        <v>62519</v>
      </c>
      <c r="H20" s="31">
        <v>82539</v>
      </c>
      <c r="I20" s="31">
        <v>39291</v>
      </c>
      <c r="J20" s="31">
        <v>54786</v>
      </c>
      <c r="K20" s="31">
        <v>33021</v>
      </c>
      <c r="L20" s="31">
        <v>0</v>
      </c>
      <c r="M20" s="31">
        <v>144303</v>
      </c>
    </row>
    <row r="21" spans="2:13" ht="30.75" customHeight="1" x14ac:dyDescent="0.3">
      <c r="B21" s="182" t="s">
        <v>124</v>
      </c>
      <c r="C21" s="31">
        <v>2961418</v>
      </c>
      <c r="D21" s="31">
        <v>2207010</v>
      </c>
      <c r="E21" s="31">
        <v>170453</v>
      </c>
      <c r="F21" s="31">
        <v>9446192</v>
      </c>
      <c r="G21" s="31">
        <v>576247</v>
      </c>
      <c r="H21" s="31">
        <v>430268</v>
      </c>
      <c r="I21" s="31">
        <v>1056675</v>
      </c>
      <c r="J21" s="31">
        <v>158259</v>
      </c>
      <c r="K21" s="31">
        <v>517500</v>
      </c>
      <c r="L21" s="31">
        <v>30000</v>
      </c>
      <c r="M21" s="31">
        <v>386285</v>
      </c>
    </row>
    <row r="22" spans="2:13" ht="30.75" customHeight="1" x14ac:dyDescent="0.3">
      <c r="B22" s="182" t="s">
        <v>125</v>
      </c>
      <c r="C22" s="31">
        <v>0</v>
      </c>
      <c r="D22" s="31">
        <v>0</v>
      </c>
      <c r="E22" s="31">
        <v>0</v>
      </c>
      <c r="F22" s="31">
        <v>0</v>
      </c>
      <c r="G22" s="31">
        <v>0</v>
      </c>
      <c r="H22" s="31">
        <v>0</v>
      </c>
      <c r="I22" s="31">
        <v>0</v>
      </c>
      <c r="J22" s="31">
        <v>0</v>
      </c>
      <c r="K22" s="31">
        <v>0</v>
      </c>
      <c r="L22" s="31">
        <v>0</v>
      </c>
      <c r="M22" s="31">
        <v>0</v>
      </c>
    </row>
    <row r="23" spans="2:13" ht="30.75" customHeight="1" x14ac:dyDescent="0.3">
      <c r="B23" s="182" t="s">
        <v>126</v>
      </c>
      <c r="C23" s="31">
        <v>1690203</v>
      </c>
      <c r="D23" s="31">
        <v>81905</v>
      </c>
      <c r="E23" s="31">
        <v>170000</v>
      </c>
      <c r="F23" s="31">
        <v>3730096</v>
      </c>
      <c r="G23" s="31">
        <v>0</v>
      </c>
      <c r="H23" s="31">
        <v>374822</v>
      </c>
      <c r="I23" s="31">
        <v>0</v>
      </c>
      <c r="J23" s="31">
        <v>0</v>
      </c>
      <c r="K23" s="31">
        <v>143807</v>
      </c>
      <c r="L23" s="31">
        <v>0</v>
      </c>
      <c r="M23" s="31">
        <v>0</v>
      </c>
    </row>
    <row r="24" spans="2:13" ht="30.75" customHeight="1" x14ac:dyDescent="0.3">
      <c r="B24" s="182" t="s">
        <v>127</v>
      </c>
      <c r="C24" s="31">
        <v>21477</v>
      </c>
      <c r="D24" s="31">
        <v>52780</v>
      </c>
      <c r="E24" s="31">
        <v>5252</v>
      </c>
      <c r="F24" s="31">
        <v>487923</v>
      </c>
      <c r="G24" s="31">
        <v>16584</v>
      </c>
      <c r="H24" s="31">
        <v>122789</v>
      </c>
      <c r="I24" s="31">
        <v>11193</v>
      </c>
      <c r="J24" s="31">
        <v>0</v>
      </c>
      <c r="K24" s="31">
        <v>0</v>
      </c>
      <c r="L24" s="31">
        <v>0</v>
      </c>
      <c r="M24" s="31">
        <v>0</v>
      </c>
    </row>
    <row r="25" spans="2:13" ht="30.75" customHeight="1" x14ac:dyDescent="0.3">
      <c r="B25" s="182" t="s">
        <v>128</v>
      </c>
      <c r="C25" s="31">
        <v>0</v>
      </c>
      <c r="D25" s="31">
        <v>41772</v>
      </c>
      <c r="E25" s="31">
        <v>0</v>
      </c>
      <c r="F25" s="31">
        <v>0</v>
      </c>
      <c r="G25" s="31">
        <v>0</v>
      </c>
      <c r="H25" s="31">
        <v>0</v>
      </c>
      <c r="I25" s="31">
        <v>0</v>
      </c>
      <c r="J25" s="31">
        <v>0</v>
      </c>
      <c r="K25" s="31">
        <v>0</v>
      </c>
      <c r="L25" s="31">
        <v>0</v>
      </c>
      <c r="M25" s="31">
        <v>0</v>
      </c>
    </row>
    <row r="26" spans="2:13" ht="30.75" customHeight="1" x14ac:dyDescent="0.3">
      <c r="B26" s="182" t="s">
        <v>129</v>
      </c>
      <c r="C26" s="31">
        <v>0</v>
      </c>
      <c r="D26" s="31">
        <v>0</v>
      </c>
      <c r="E26" s="31">
        <v>0</v>
      </c>
      <c r="F26" s="31">
        <v>0</v>
      </c>
      <c r="G26" s="31">
        <v>0</v>
      </c>
      <c r="H26" s="31">
        <v>0</v>
      </c>
      <c r="I26" s="31">
        <v>0</v>
      </c>
      <c r="J26" s="31">
        <v>0</v>
      </c>
      <c r="K26" s="31">
        <v>0</v>
      </c>
      <c r="L26" s="31">
        <v>0</v>
      </c>
      <c r="M26" s="31">
        <v>0</v>
      </c>
    </row>
    <row r="27" spans="2:13" ht="30.75" customHeight="1" x14ac:dyDescent="0.3">
      <c r="B27" s="182" t="s">
        <v>130</v>
      </c>
      <c r="C27" s="31">
        <v>1339466</v>
      </c>
      <c r="D27" s="31">
        <v>46148</v>
      </c>
      <c r="E27" s="31">
        <v>5081</v>
      </c>
      <c r="F27" s="31">
        <v>2066249</v>
      </c>
      <c r="G27" s="31">
        <v>9992</v>
      </c>
      <c r="H27" s="31">
        <v>164948</v>
      </c>
      <c r="I27" s="31">
        <v>95961</v>
      </c>
      <c r="J27" s="31">
        <v>1603</v>
      </c>
      <c r="K27" s="31">
        <v>159125</v>
      </c>
      <c r="L27" s="31">
        <v>0</v>
      </c>
      <c r="M27" s="31">
        <v>0</v>
      </c>
    </row>
    <row r="28" spans="2:13" ht="30.75" customHeight="1" x14ac:dyDescent="0.3">
      <c r="B28" s="182" t="s">
        <v>131</v>
      </c>
      <c r="C28" s="31">
        <v>579425</v>
      </c>
      <c r="D28" s="31">
        <v>211542</v>
      </c>
      <c r="E28" s="31">
        <v>894712</v>
      </c>
      <c r="F28" s="31">
        <v>202231</v>
      </c>
      <c r="G28" s="31">
        <v>244951</v>
      </c>
      <c r="H28" s="31">
        <v>501214</v>
      </c>
      <c r="I28" s="31">
        <v>100825</v>
      </c>
      <c r="J28" s="31">
        <v>1420</v>
      </c>
      <c r="K28" s="31">
        <v>0</v>
      </c>
      <c r="L28" s="31">
        <v>0</v>
      </c>
      <c r="M28" s="31">
        <v>0</v>
      </c>
    </row>
    <row r="29" spans="2:13" ht="30.75" customHeight="1" x14ac:dyDescent="0.3">
      <c r="B29" s="182" t="s">
        <v>132</v>
      </c>
      <c r="C29" s="31">
        <v>432</v>
      </c>
      <c r="D29" s="31">
        <v>0</v>
      </c>
      <c r="E29" s="31">
        <v>0</v>
      </c>
      <c r="F29" s="31">
        <v>89</v>
      </c>
      <c r="G29" s="31">
        <v>0</v>
      </c>
      <c r="H29" s="31">
        <v>0</v>
      </c>
      <c r="I29" s="31">
        <v>0</v>
      </c>
      <c r="J29" s="31">
        <v>0</v>
      </c>
      <c r="K29" s="31">
        <v>0</v>
      </c>
      <c r="L29" s="31">
        <v>0</v>
      </c>
      <c r="M29" s="31">
        <v>0</v>
      </c>
    </row>
    <row r="30" spans="2:13" ht="30.75" customHeight="1" x14ac:dyDescent="0.3">
      <c r="B30" s="182" t="s">
        <v>133</v>
      </c>
      <c r="C30" s="31">
        <v>0</v>
      </c>
      <c r="D30" s="31">
        <v>0</v>
      </c>
      <c r="E30" s="31">
        <v>0</v>
      </c>
      <c r="F30" s="31">
        <v>0</v>
      </c>
      <c r="G30" s="31">
        <v>0</v>
      </c>
      <c r="H30" s="31">
        <v>0</v>
      </c>
      <c r="I30" s="31">
        <v>0</v>
      </c>
      <c r="J30" s="31">
        <v>0</v>
      </c>
      <c r="K30" s="31">
        <v>0</v>
      </c>
      <c r="L30" s="31">
        <v>0</v>
      </c>
      <c r="M30" s="31">
        <v>0</v>
      </c>
    </row>
    <row r="31" spans="2:13" ht="30.75" customHeight="1" x14ac:dyDescent="0.3">
      <c r="B31" s="182" t="s">
        <v>134</v>
      </c>
      <c r="C31" s="31">
        <v>15207</v>
      </c>
      <c r="D31" s="31">
        <v>440</v>
      </c>
      <c r="E31" s="31">
        <v>0</v>
      </c>
      <c r="F31" s="31">
        <v>0</v>
      </c>
      <c r="G31" s="31">
        <v>5172</v>
      </c>
      <c r="H31" s="31">
        <v>11539</v>
      </c>
      <c r="I31" s="31">
        <v>0</v>
      </c>
      <c r="J31" s="31">
        <v>0</v>
      </c>
      <c r="K31" s="31">
        <v>3903</v>
      </c>
      <c r="L31" s="31">
        <v>0</v>
      </c>
      <c r="M31" s="31">
        <v>0</v>
      </c>
    </row>
    <row r="32" spans="2:13" ht="30.75" customHeight="1" x14ac:dyDescent="0.3">
      <c r="B32" s="182" t="s">
        <v>135</v>
      </c>
      <c r="C32" s="31">
        <v>77679</v>
      </c>
      <c r="D32" s="31">
        <v>0</v>
      </c>
      <c r="E32" s="31">
        <v>0</v>
      </c>
      <c r="F32" s="31">
        <v>679673</v>
      </c>
      <c r="G32" s="31">
        <v>7646</v>
      </c>
      <c r="H32" s="31">
        <v>0</v>
      </c>
      <c r="I32" s="31">
        <v>0</v>
      </c>
      <c r="J32" s="31">
        <v>0</v>
      </c>
      <c r="K32" s="31">
        <v>0</v>
      </c>
      <c r="L32" s="31">
        <v>0</v>
      </c>
      <c r="M32" s="31">
        <v>0</v>
      </c>
    </row>
    <row r="33" spans="1:13" ht="30.75" customHeight="1" x14ac:dyDescent="0.3">
      <c r="B33" s="182" t="s">
        <v>136</v>
      </c>
      <c r="C33" s="31">
        <v>1100527</v>
      </c>
      <c r="D33" s="31">
        <v>500120</v>
      </c>
      <c r="E33" s="31">
        <v>69922</v>
      </c>
      <c r="F33" s="31">
        <v>902557</v>
      </c>
      <c r="G33" s="31">
        <v>140911</v>
      </c>
      <c r="H33" s="31">
        <v>1026637</v>
      </c>
      <c r="I33" s="31">
        <v>171000</v>
      </c>
      <c r="J33" s="31">
        <v>28101</v>
      </c>
      <c r="K33" s="31">
        <v>51021</v>
      </c>
      <c r="L33" s="31">
        <v>600000</v>
      </c>
      <c r="M33" s="31">
        <v>558543</v>
      </c>
    </row>
    <row r="34" spans="1:13" ht="30.75" customHeight="1" x14ac:dyDescent="0.3">
      <c r="B34" s="182" t="s">
        <v>137</v>
      </c>
      <c r="C34" s="31">
        <v>-102666</v>
      </c>
      <c r="D34" s="31">
        <v>23387</v>
      </c>
      <c r="E34" s="31">
        <v>28203</v>
      </c>
      <c r="F34" s="31">
        <v>295972</v>
      </c>
      <c r="G34" s="31">
        <v>12540</v>
      </c>
      <c r="H34" s="31">
        <v>69886</v>
      </c>
      <c r="I34" s="31">
        <v>67174</v>
      </c>
      <c r="J34" s="31">
        <v>216790</v>
      </c>
      <c r="K34" s="31">
        <v>12504</v>
      </c>
      <c r="L34" s="31">
        <v>0</v>
      </c>
      <c r="M34" s="31">
        <v>109654</v>
      </c>
    </row>
    <row r="35" spans="1:13" ht="30.75" customHeight="1" x14ac:dyDescent="0.3">
      <c r="B35" s="182" t="s">
        <v>138</v>
      </c>
      <c r="C35" s="31">
        <v>4436651</v>
      </c>
      <c r="D35" s="31">
        <v>360256</v>
      </c>
      <c r="E35" s="31">
        <v>736327</v>
      </c>
      <c r="F35" s="31">
        <v>3819435</v>
      </c>
      <c r="G35" s="31">
        <v>973747</v>
      </c>
      <c r="H35" s="31">
        <v>432178</v>
      </c>
      <c r="I35" s="31">
        <v>663191</v>
      </c>
      <c r="J35" s="31">
        <v>567867</v>
      </c>
      <c r="K35" s="31">
        <v>332534</v>
      </c>
      <c r="L35" s="31">
        <v>0</v>
      </c>
      <c r="M35" s="31">
        <v>2867102</v>
      </c>
    </row>
    <row r="36" spans="1:13" ht="30.75" customHeight="1" x14ac:dyDescent="0.3">
      <c r="B36" s="182" t="s">
        <v>139</v>
      </c>
      <c r="C36" s="31">
        <v>784416</v>
      </c>
      <c r="D36" s="31">
        <v>0</v>
      </c>
      <c r="E36" s="31">
        <v>28624</v>
      </c>
      <c r="F36" s="31">
        <v>447541</v>
      </c>
      <c r="G36" s="31">
        <v>133349</v>
      </c>
      <c r="H36" s="31">
        <v>0</v>
      </c>
      <c r="I36" s="31">
        <v>41277</v>
      </c>
      <c r="J36" s="31">
        <v>85877</v>
      </c>
      <c r="K36" s="31">
        <v>69451</v>
      </c>
      <c r="L36" s="31">
        <v>22567</v>
      </c>
      <c r="M36" s="31">
        <v>585093</v>
      </c>
    </row>
    <row r="37" spans="1:13" ht="30.75" customHeight="1" x14ac:dyDescent="0.3">
      <c r="B37" s="182" t="s">
        <v>140</v>
      </c>
      <c r="C37" s="31">
        <v>556301</v>
      </c>
      <c r="D37" s="31">
        <v>857690</v>
      </c>
      <c r="E37" s="31">
        <v>82114</v>
      </c>
      <c r="F37" s="31">
        <v>392636</v>
      </c>
      <c r="G37" s="31">
        <v>3384</v>
      </c>
      <c r="H37" s="31">
        <v>125258</v>
      </c>
      <c r="I37" s="31">
        <v>35648</v>
      </c>
      <c r="J37" s="31">
        <v>26213</v>
      </c>
      <c r="K37" s="31">
        <v>352423</v>
      </c>
      <c r="L37" s="31">
        <v>0</v>
      </c>
      <c r="M37" s="31">
        <v>157078</v>
      </c>
    </row>
    <row r="38" spans="1:13" ht="30.75" customHeight="1" x14ac:dyDescent="0.3">
      <c r="B38" s="182" t="s">
        <v>141</v>
      </c>
      <c r="C38" s="31">
        <v>281693</v>
      </c>
      <c r="D38" s="31">
        <v>0</v>
      </c>
      <c r="E38" s="31">
        <v>156597</v>
      </c>
      <c r="F38" s="31">
        <v>1571767</v>
      </c>
      <c r="G38" s="31">
        <v>139508</v>
      </c>
      <c r="H38" s="31">
        <v>17859</v>
      </c>
      <c r="I38" s="31">
        <v>101848</v>
      </c>
      <c r="J38" s="31">
        <v>50632</v>
      </c>
      <c r="K38" s="31">
        <v>41357</v>
      </c>
      <c r="L38" s="31">
        <v>0</v>
      </c>
      <c r="M38" s="31">
        <v>267968</v>
      </c>
    </row>
    <row r="39" spans="1:13" ht="30.75" customHeight="1" thickBot="1" x14ac:dyDescent="0.3">
      <c r="B39" s="188" t="s">
        <v>142</v>
      </c>
      <c r="C39" s="149">
        <v>13797029</v>
      </c>
      <c r="D39" s="149">
        <v>6185671</v>
      </c>
      <c r="E39" s="149">
        <v>2900880</v>
      </c>
      <c r="F39" s="149">
        <v>30938316</v>
      </c>
      <c r="G39" s="149">
        <v>2923551</v>
      </c>
      <c r="H39" s="149">
        <v>4011015</v>
      </c>
      <c r="I39" s="149">
        <v>2825767</v>
      </c>
      <c r="J39" s="149">
        <v>2012375</v>
      </c>
      <c r="K39" s="149">
        <v>1716646</v>
      </c>
      <c r="L39" s="149">
        <v>652567</v>
      </c>
      <c r="M39" s="149">
        <v>5076026</v>
      </c>
    </row>
    <row r="40" spans="1:13" ht="15.75" thickTop="1" x14ac:dyDescent="0.25">
      <c r="A40" s="33"/>
      <c r="B40" s="307" t="s">
        <v>159</v>
      </c>
      <c r="C40" s="307"/>
      <c r="D40" s="307"/>
      <c r="E40" s="307"/>
      <c r="F40" s="307"/>
      <c r="G40" s="307"/>
      <c r="H40" s="307"/>
      <c r="I40" s="307"/>
      <c r="J40" s="307"/>
      <c r="K40" s="297" t="s">
        <v>186</v>
      </c>
      <c r="L40" s="297"/>
      <c r="M40" s="297"/>
    </row>
    <row r="41" spans="1:13" x14ac:dyDescent="0.25">
      <c r="B41" s="33"/>
      <c r="C41" s="42"/>
      <c r="D41" s="42"/>
      <c r="E41" s="42"/>
      <c r="F41" s="42"/>
      <c r="G41" s="42"/>
      <c r="H41" s="42"/>
      <c r="I41" s="42"/>
      <c r="J41" s="42"/>
      <c r="K41" s="42"/>
      <c r="L41" s="42"/>
      <c r="M41" s="42"/>
    </row>
    <row r="42" spans="1:13" x14ac:dyDescent="0.25">
      <c r="C42" s="43"/>
      <c r="D42" s="43"/>
      <c r="E42" s="43"/>
      <c r="F42" s="43"/>
      <c r="G42" s="43"/>
      <c r="H42" s="43"/>
      <c r="I42" s="191"/>
      <c r="J42" s="43"/>
      <c r="K42" s="43"/>
      <c r="L42" s="43"/>
      <c r="M42" s="43"/>
    </row>
    <row r="44" spans="1:13" x14ac:dyDescent="0.25">
      <c r="C44" s="43"/>
      <c r="D44" s="43"/>
      <c r="E44" s="43"/>
      <c r="F44" s="43"/>
      <c r="G44" s="43"/>
      <c r="H44" s="43"/>
      <c r="I44" s="43"/>
      <c r="J44" s="43"/>
      <c r="K44" s="43"/>
      <c r="L44" s="43"/>
      <c r="M44" s="43"/>
    </row>
  </sheetData>
  <sheetProtection password="E931" sheet="1" objects="1" scenarios="1"/>
  <mergeCells count="4">
    <mergeCell ref="B40:J40"/>
    <mergeCell ref="K40:M40"/>
    <mergeCell ref="B4:M4"/>
    <mergeCell ref="B3:M3"/>
  </mergeCells>
  <pageMargins left="0.7" right="0.7" top="0.75" bottom="0.75" header="0.3" footer="0.3"/>
  <pageSetup paperSize="9" scale="4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D34"/>
  <sheetViews>
    <sheetView showGridLines="0" topLeftCell="A19" zoomScale="80" zoomScaleNormal="80" workbookViewId="0">
      <selection activeCell="B25" sqref="B25"/>
    </sheetView>
  </sheetViews>
  <sheetFormatPr defaultRowHeight="21.75" customHeight="1" x14ac:dyDescent="0.25"/>
  <cols>
    <col min="1" max="1" width="11.5703125" style="13" customWidth="1"/>
    <col min="2" max="2" width="38" style="14" customWidth="1"/>
    <col min="3" max="3" width="175.28515625" style="14" customWidth="1"/>
    <col min="4" max="4" width="20.140625" style="11" customWidth="1"/>
    <col min="5" max="16384" width="9.140625" style="11"/>
  </cols>
  <sheetData>
    <row r="1" spans="1:3" ht="21.75" customHeight="1" thickBot="1" x14ac:dyDescent="0.3"/>
    <row r="2" spans="1:3" ht="21.75" customHeight="1" thickTop="1" x14ac:dyDescent="0.25">
      <c r="A2" s="209"/>
      <c r="B2" s="210"/>
      <c r="C2" s="211"/>
    </row>
    <row r="3" spans="1:3" ht="21.75" customHeight="1" x14ac:dyDescent="0.25">
      <c r="A3" s="209"/>
      <c r="B3" s="242" t="s">
        <v>206</v>
      </c>
      <c r="C3" s="243"/>
    </row>
    <row r="4" spans="1:3" ht="21.75" customHeight="1" x14ac:dyDescent="0.25">
      <c r="A4" s="209"/>
      <c r="B4" s="242"/>
      <c r="C4" s="243"/>
    </row>
    <row r="5" spans="1:3" ht="26.25" customHeight="1" x14ac:dyDescent="0.25">
      <c r="A5" s="209"/>
      <c r="B5" s="244" t="s">
        <v>237</v>
      </c>
      <c r="C5" s="245"/>
    </row>
    <row r="6" spans="1:3" ht="21.75" customHeight="1" thickBot="1" x14ac:dyDescent="0.35">
      <c r="A6" s="212"/>
      <c r="B6" s="240" t="s">
        <v>203</v>
      </c>
      <c r="C6" s="241"/>
    </row>
    <row r="7" spans="1:3" s="24" customFormat="1" ht="21.75" customHeight="1" thickTop="1" thickBot="1" x14ac:dyDescent="0.3">
      <c r="A7" s="212"/>
      <c r="B7" s="75" t="s">
        <v>204</v>
      </c>
      <c r="C7" s="76" t="s">
        <v>205</v>
      </c>
    </row>
    <row r="8" spans="1:3" ht="29.25" customHeight="1" thickTop="1" x14ac:dyDescent="0.3">
      <c r="A8" s="212"/>
      <c r="B8" s="213" t="s">
        <v>278</v>
      </c>
      <c r="C8" s="197" t="s">
        <v>257</v>
      </c>
    </row>
    <row r="9" spans="1:3" ht="29.25" customHeight="1" x14ac:dyDescent="0.3">
      <c r="A9" s="212"/>
      <c r="B9" s="214" t="s">
        <v>279</v>
      </c>
      <c r="C9" s="198" t="s">
        <v>258</v>
      </c>
    </row>
    <row r="10" spans="1:3" ht="29.25" customHeight="1" x14ac:dyDescent="0.3">
      <c r="A10" s="212"/>
      <c r="B10" s="214" t="s">
        <v>280</v>
      </c>
      <c r="C10" s="198" t="s">
        <v>259</v>
      </c>
    </row>
    <row r="11" spans="1:3" ht="29.25" customHeight="1" x14ac:dyDescent="0.3">
      <c r="A11" s="212"/>
      <c r="B11" s="214" t="s">
        <v>281</v>
      </c>
      <c r="C11" s="198" t="s">
        <v>260</v>
      </c>
    </row>
    <row r="12" spans="1:3" ht="29.25" customHeight="1" x14ac:dyDescent="0.3">
      <c r="A12" s="212"/>
      <c r="B12" s="214" t="s">
        <v>282</v>
      </c>
      <c r="C12" s="198" t="s">
        <v>261</v>
      </c>
    </row>
    <row r="13" spans="1:3" ht="29.25" customHeight="1" x14ac:dyDescent="0.3">
      <c r="A13" s="212"/>
      <c r="B13" s="214" t="s">
        <v>283</v>
      </c>
      <c r="C13" s="198" t="s">
        <v>262</v>
      </c>
    </row>
    <row r="14" spans="1:3" ht="29.25" customHeight="1" x14ac:dyDescent="0.3">
      <c r="A14" s="212"/>
      <c r="B14" s="214" t="s">
        <v>284</v>
      </c>
      <c r="C14" s="198" t="s">
        <v>263</v>
      </c>
    </row>
    <row r="15" spans="1:3" ht="29.25" customHeight="1" x14ac:dyDescent="0.3">
      <c r="A15" s="212"/>
      <c r="B15" s="214" t="s">
        <v>285</v>
      </c>
      <c r="C15" s="198" t="s">
        <v>264</v>
      </c>
    </row>
    <row r="16" spans="1:3" ht="29.25" customHeight="1" x14ac:dyDescent="0.3">
      <c r="A16" s="212"/>
      <c r="B16" s="214" t="s">
        <v>286</v>
      </c>
      <c r="C16" s="198" t="s">
        <v>265</v>
      </c>
    </row>
    <row r="17" spans="1:4" ht="29.25" customHeight="1" x14ac:dyDescent="0.3">
      <c r="A17" s="212"/>
      <c r="B17" s="214" t="s">
        <v>287</v>
      </c>
      <c r="C17" s="198" t="s">
        <v>266</v>
      </c>
    </row>
    <row r="18" spans="1:4" ht="29.25" customHeight="1" x14ac:dyDescent="0.3">
      <c r="A18" s="212"/>
      <c r="B18" s="214" t="s">
        <v>288</v>
      </c>
      <c r="C18" s="198" t="s">
        <v>267</v>
      </c>
    </row>
    <row r="19" spans="1:4" ht="29.25" customHeight="1" x14ac:dyDescent="0.3">
      <c r="A19" s="212"/>
      <c r="B19" s="214" t="s">
        <v>289</v>
      </c>
      <c r="C19" s="198" t="s">
        <v>268</v>
      </c>
      <c r="D19" s="215"/>
    </row>
    <row r="20" spans="1:4" ht="29.25" customHeight="1" x14ac:dyDescent="0.3">
      <c r="A20" s="212"/>
      <c r="B20" s="214" t="s">
        <v>290</v>
      </c>
      <c r="C20" s="198" t="s">
        <v>269</v>
      </c>
    </row>
    <row r="21" spans="1:4" ht="29.25" customHeight="1" x14ac:dyDescent="0.3">
      <c r="A21" s="212"/>
      <c r="B21" s="214" t="s">
        <v>291</v>
      </c>
      <c r="C21" s="198" t="s">
        <v>270</v>
      </c>
    </row>
    <row r="22" spans="1:4" ht="29.25" customHeight="1" x14ac:dyDescent="0.3">
      <c r="A22" s="212"/>
      <c r="B22" s="214" t="s">
        <v>292</v>
      </c>
      <c r="C22" s="198" t="s">
        <v>271</v>
      </c>
    </row>
    <row r="23" spans="1:4" ht="29.25" customHeight="1" x14ac:dyDescent="0.3">
      <c r="A23" s="212"/>
      <c r="B23" s="214" t="s">
        <v>293</v>
      </c>
      <c r="C23" s="198" t="s">
        <v>272</v>
      </c>
    </row>
    <row r="24" spans="1:4" ht="29.25" customHeight="1" x14ac:dyDescent="0.3">
      <c r="A24" s="212"/>
      <c r="B24" s="214" t="s">
        <v>294</v>
      </c>
      <c r="C24" s="198" t="s">
        <v>273</v>
      </c>
    </row>
    <row r="25" spans="1:4" ht="29.25" customHeight="1" x14ac:dyDescent="0.3">
      <c r="A25" s="212"/>
      <c r="B25" s="214" t="s">
        <v>295</v>
      </c>
      <c r="C25" s="198" t="s">
        <v>274</v>
      </c>
    </row>
    <row r="26" spans="1:4" ht="29.25" customHeight="1" x14ac:dyDescent="0.3">
      <c r="A26" s="212"/>
      <c r="B26" s="214" t="s">
        <v>296</v>
      </c>
      <c r="C26" s="198" t="s">
        <v>275</v>
      </c>
    </row>
    <row r="27" spans="1:4" ht="29.25" customHeight="1" x14ac:dyDescent="0.3">
      <c r="A27" s="212"/>
      <c r="B27" s="214" t="s">
        <v>297</v>
      </c>
      <c r="C27" s="198" t="s">
        <v>276</v>
      </c>
    </row>
    <row r="28" spans="1:4" ht="29.25" customHeight="1" x14ac:dyDescent="0.3">
      <c r="A28" s="212"/>
      <c r="B28" s="214" t="s">
        <v>298</v>
      </c>
      <c r="C28" s="198" t="s">
        <v>276</v>
      </c>
    </row>
    <row r="29" spans="1:4" ht="29.25" customHeight="1" x14ac:dyDescent="0.3">
      <c r="A29" s="212"/>
      <c r="B29" s="214" t="s">
        <v>299</v>
      </c>
      <c r="C29" s="198" t="s">
        <v>276</v>
      </c>
    </row>
    <row r="30" spans="1:4" ht="29.25" customHeight="1" x14ac:dyDescent="0.3">
      <c r="B30" s="214" t="s">
        <v>300</v>
      </c>
      <c r="C30" s="198" t="s">
        <v>277</v>
      </c>
    </row>
    <row r="31" spans="1:4" ht="29.25" customHeight="1" x14ac:dyDescent="0.3">
      <c r="B31" s="214" t="s">
        <v>301</v>
      </c>
      <c r="C31" s="198" t="s">
        <v>277</v>
      </c>
    </row>
    <row r="32" spans="1:4" ht="29.25" customHeight="1" x14ac:dyDescent="0.3">
      <c r="B32" s="214" t="s">
        <v>302</v>
      </c>
      <c r="C32" s="198" t="s">
        <v>277</v>
      </c>
    </row>
    <row r="33" spans="2:3" ht="29.25" customHeight="1" thickBot="1" x14ac:dyDescent="0.35">
      <c r="B33" s="216" t="s">
        <v>303</v>
      </c>
      <c r="C33" s="199" t="s">
        <v>277</v>
      </c>
    </row>
    <row r="34" spans="2:3" ht="21.75" customHeight="1" thickTop="1" x14ac:dyDescent="0.25">
      <c r="B34" s="217"/>
    </row>
  </sheetData>
  <sheetProtection password="E931" sheet="1" objects="1" scenarios="1"/>
  <mergeCells count="3">
    <mergeCell ref="B6:C6"/>
    <mergeCell ref="B3:C4"/>
    <mergeCell ref="B5:C5"/>
  </mergeCells>
  <hyperlinks>
    <hyperlink ref="B8" location="'APPENDIX 1 '!A1" display="APPENDIX 1 "/>
    <hyperlink ref="B9" location="'APPENDIX 2'!A1" display="'APPENDIX 2'"/>
    <hyperlink ref="B10" location="'APPENDIX 3'!A1" display="'APPENDIX 3'"/>
    <hyperlink ref="B11" location="'APPENDIX 4'!A1" display="'APPENDIX 4'"/>
    <hyperlink ref="B12" location="'APPENDIX 5'!A1" display="'APPENDIX 5'"/>
    <hyperlink ref="B13" location="'APPENDIX 6'!A1" display="'APPENDIX 6'"/>
    <hyperlink ref="B14" location="'APPENDIX 7'!A1" display="'APPENDIX 7'"/>
    <hyperlink ref="B15" location="'APPENDIX 8'!A1" display="'APPENDIX 8'"/>
    <hyperlink ref="B16" location="'APPENDIX 9'!A1" display="'APPENDIX 9'"/>
    <hyperlink ref="B17" location="'APPENDIX 10'!A1" display="'APPENDIX 10'"/>
    <hyperlink ref="B18" location="'APPENDIX 11'!A1" display="'APPENDIX 11'"/>
    <hyperlink ref="B19" location="'APPENDIX 12'!A1" display="'APPENDIX 12'"/>
    <hyperlink ref="B20" location="'APPENDIX 13'!A1" display="'APPENDIX 13'"/>
    <hyperlink ref="B21" location="'APPENDIX 14'!A1" display="'APPENDIX 14'"/>
    <hyperlink ref="B22" location="'APPENDIX 15'!A1" display="'APPENDIX 15'"/>
    <hyperlink ref="B23" location="'APPENDIX 16'!A1" display="'APPENDIX 16'"/>
    <hyperlink ref="B24" location="'APPENDIX 17'!A1" display="'APPENDIX 17'"/>
    <hyperlink ref="B25" location="'APPENDIX 18'!A1" display="'APPENDIX 18'"/>
    <hyperlink ref="B26" location="'APPENDIX 19'!A1" display="'APPENDIX 19'"/>
    <hyperlink ref="B27" location="'APPENDIX 20 i'!A1" display="'APPENDIX 20 i'"/>
    <hyperlink ref="B28" location="'APPENDIX 20 ii'!A1" display="'APPENDIX 20 ii'"/>
    <hyperlink ref="B29" location="'APPENDIX 20 iii'!A1" display="'APPENDIX 20 iii'"/>
    <hyperlink ref="B30" location="'APPENDIX 21 i'!A1" display="'APPENDIX 21 i'"/>
    <hyperlink ref="B31" location="'APPENDIX 21 ii'!A1" display="'APPENDIX 21 ii'"/>
    <hyperlink ref="B32" location="'APPENDIX 21 iii'!A1" display="'APPENDIX 21 iii'"/>
    <hyperlink ref="B33" location="'APPENDIX  21 iv'!A1" display="'APPENDIX  21 iv'"/>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pageSetUpPr fitToPage="1"/>
  </sheetPr>
  <dimension ref="A3:O44"/>
  <sheetViews>
    <sheetView showGridLines="0" zoomScale="80" zoomScaleNormal="80" workbookViewId="0">
      <selection activeCell="F53" sqref="F53"/>
    </sheetView>
  </sheetViews>
  <sheetFormatPr defaultRowHeight="15" x14ac:dyDescent="0.25"/>
  <cols>
    <col min="1" max="1" width="12.42578125" style="13" customWidth="1"/>
    <col min="2" max="2" width="37.42578125" style="13" customWidth="1"/>
    <col min="3" max="12" width="21.42578125" style="13" customWidth="1"/>
    <col min="13" max="13" width="6.140625" style="13" customWidth="1"/>
    <col min="14" max="15" width="8.42578125" style="13" customWidth="1"/>
    <col min="16" max="16384" width="9.140625" style="13"/>
  </cols>
  <sheetData>
    <row r="3" spans="2:15" x14ac:dyDescent="0.25">
      <c r="B3" s="308" t="s">
        <v>143</v>
      </c>
      <c r="C3" s="308"/>
      <c r="D3" s="308"/>
      <c r="E3" s="308"/>
      <c r="F3" s="308"/>
      <c r="G3" s="308"/>
      <c r="H3" s="308"/>
      <c r="I3" s="308"/>
      <c r="J3" s="308"/>
      <c r="K3" s="308"/>
      <c r="L3" s="308"/>
    </row>
    <row r="4" spans="2:15" ht="27.75" customHeight="1" x14ac:dyDescent="0.25">
      <c r="B4" s="261" t="s">
        <v>232</v>
      </c>
      <c r="C4" s="261"/>
      <c r="D4" s="261"/>
      <c r="E4" s="261"/>
      <c r="F4" s="261"/>
      <c r="G4" s="261"/>
      <c r="H4" s="261"/>
      <c r="I4" s="261"/>
      <c r="J4" s="261"/>
      <c r="K4" s="261"/>
      <c r="L4" s="261"/>
      <c r="M4" s="17"/>
    </row>
    <row r="5" spans="2:15" ht="57" customHeight="1" x14ac:dyDescent="0.25">
      <c r="B5" s="192" t="s">
        <v>0</v>
      </c>
      <c r="C5" s="181" t="s">
        <v>89</v>
      </c>
      <c r="D5" s="181" t="s">
        <v>220</v>
      </c>
      <c r="E5" s="181" t="s">
        <v>169</v>
      </c>
      <c r="F5" s="181" t="s">
        <v>41</v>
      </c>
      <c r="G5" s="181" t="s">
        <v>170</v>
      </c>
      <c r="H5" s="181" t="s">
        <v>171</v>
      </c>
      <c r="I5" s="181" t="s">
        <v>44</v>
      </c>
      <c r="J5" s="181" t="s">
        <v>172</v>
      </c>
      <c r="K5" s="181" t="s">
        <v>173</v>
      </c>
      <c r="L5" s="181" t="s">
        <v>47</v>
      </c>
      <c r="M5" s="39"/>
    </row>
    <row r="6" spans="2:15" ht="32.25" customHeight="1" x14ac:dyDescent="0.3">
      <c r="B6" s="182" t="s">
        <v>109</v>
      </c>
      <c r="C6" s="31">
        <v>300000</v>
      </c>
      <c r="D6" s="31">
        <v>599968</v>
      </c>
      <c r="E6" s="31">
        <v>470203</v>
      </c>
      <c r="F6" s="31">
        <v>600000</v>
      </c>
      <c r="G6" s="31">
        <v>300000</v>
      </c>
      <c r="H6" s="31">
        <v>316476</v>
      </c>
      <c r="I6" s="31">
        <v>500000</v>
      </c>
      <c r="J6" s="31">
        <v>1000000</v>
      </c>
      <c r="K6" s="31">
        <v>0</v>
      </c>
      <c r="L6" s="32">
        <f>SUM('APPENDIX 21 i'!C6:L6,'APPENDIX 21 ii'!C6:L6,'APPENDIX 21 iii'!C6:M6,'APPENDIX  21 iv'!C6:K6)</f>
        <v>30215538</v>
      </c>
      <c r="M6" s="40"/>
      <c r="N6" s="43"/>
      <c r="O6" s="38"/>
    </row>
    <row r="7" spans="2:15" ht="32.25" customHeight="1" x14ac:dyDescent="0.3">
      <c r="B7" s="182" t="s">
        <v>110</v>
      </c>
      <c r="C7" s="31">
        <v>0</v>
      </c>
      <c r="D7" s="31">
        <v>102759</v>
      </c>
      <c r="E7" s="31">
        <v>50000</v>
      </c>
      <c r="F7" s="31">
        <v>0</v>
      </c>
      <c r="G7" s="31">
        <v>0</v>
      </c>
      <c r="H7" s="31">
        <v>0</v>
      </c>
      <c r="I7" s="31">
        <v>0</v>
      </c>
      <c r="J7" s="31">
        <v>0</v>
      </c>
      <c r="K7" s="31">
        <v>0</v>
      </c>
      <c r="L7" s="32">
        <f>SUM('APPENDIX 21 i'!C7:L7,'APPENDIX 21 ii'!C7:L7,'APPENDIX 21 iii'!C7:M7,'APPENDIX  21 iv'!C7:K7)</f>
        <v>1554331</v>
      </c>
      <c r="M7" s="40"/>
      <c r="N7" s="43"/>
      <c r="O7" s="38"/>
    </row>
    <row r="8" spans="2:15" ht="32.25" customHeight="1" x14ac:dyDescent="0.3">
      <c r="B8" s="182" t="s">
        <v>111</v>
      </c>
      <c r="C8" s="31">
        <v>-11884</v>
      </c>
      <c r="D8" s="31">
        <v>54362</v>
      </c>
      <c r="E8" s="31">
        <v>0</v>
      </c>
      <c r="F8" s="31">
        <v>152683</v>
      </c>
      <c r="G8" s="31">
        <v>85660</v>
      </c>
      <c r="H8" s="31">
        <v>0</v>
      </c>
      <c r="I8" s="31">
        <v>200948</v>
      </c>
      <c r="J8" s="31">
        <v>0</v>
      </c>
      <c r="K8" s="31">
        <v>0</v>
      </c>
      <c r="L8" s="32">
        <f>SUM('APPENDIX 21 i'!C8:L8,'APPENDIX 21 ii'!C8:L8,'APPENDIX 21 iii'!C8:M8,'APPENDIX  21 iv'!C8:K8)</f>
        <v>3974857</v>
      </c>
      <c r="M8" s="40"/>
      <c r="N8" s="43"/>
      <c r="O8" s="38"/>
    </row>
    <row r="9" spans="2:15" ht="32.25" customHeight="1" x14ac:dyDescent="0.3">
      <c r="B9" s="182" t="s">
        <v>112</v>
      </c>
      <c r="C9" s="31">
        <v>0</v>
      </c>
      <c r="D9" s="31">
        <v>0</v>
      </c>
      <c r="E9" s="31">
        <v>0</v>
      </c>
      <c r="F9" s="31">
        <v>0</v>
      </c>
      <c r="G9" s="31">
        <v>0</v>
      </c>
      <c r="H9" s="31">
        <v>0</v>
      </c>
      <c r="I9" s="31">
        <v>0</v>
      </c>
      <c r="J9" s="31">
        <v>0</v>
      </c>
      <c r="K9" s="31">
        <v>0</v>
      </c>
      <c r="L9" s="32">
        <f>SUM('APPENDIX 21 i'!C9:L9,'APPENDIX 21 ii'!C9:L9,'APPENDIX 21 iii'!C9:M9,'APPENDIX  21 iv'!C9:K9)</f>
        <v>-200000</v>
      </c>
      <c r="M9" s="40"/>
      <c r="N9" s="43"/>
      <c r="O9" s="38"/>
    </row>
    <row r="10" spans="2:15" ht="32.25" customHeight="1" x14ac:dyDescent="0.3">
      <c r="B10" s="182" t="s">
        <v>113</v>
      </c>
      <c r="C10" s="31">
        <v>188121</v>
      </c>
      <c r="D10" s="31">
        <v>-252301</v>
      </c>
      <c r="E10" s="31">
        <v>118518</v>
      </c>
      <c r="F10" s="31">
        <v>373369</v>
      </c>
      <c r="G10" s="31">
        <v>937157</v>
      </c>
      <c r="H10" s="31">
        <v>94076</v>
      </c>
      <c r="I10" s="31">
        <v>1507320</v>
      </c>
      <c r="J10" s="31">
        <v>5372874</v>
      </c>
      <c r="K10" s="31">
        <v>0</v>
      </c>
      <c r="L10" s="32">
        <f>SUM('APPENDIX 21 i'!C10:L10,'APPENDIX 21 ii'!C10:L10,'APPENDIX 21 iii'!C10:M10,'APPENDIX  21 iv'!C10:K10)</f>
        <v>51936244</v>
      </c>
      <c r="M10" s="40"/>
      <c r="N10" s="43"/>
      <c r="O10" s="38"/>
    </row>
    <row r="11" spans="2:15" ht="32.25" customHeight="1" x14ac:dyDescent="0.3">
      <c r="B11" s="182" t="s">
        <v>114</v>
      </c>
      <c r="C11" s="31">
        <v>0</v>
      </c>
      <c r="D11" s="31">
        <v>0</v>
      </c>
      <c r="E11" s="31">
        <v>0</v>
      </c>
      <c r="F11" s="31">
        <v>-24000</v>
      </c>
      <c r="G11" s="31">
        <v>-1923</v>
      </c>
      <c r="H11" s="31">
        <v>0</v>
      </c>
      <c r="I11" s="31">
        <v>25000</v>
      </c>
      <c r="J11" s="31">
        <v>1259987</v>
      </c>
      <c r="K11" s="31">
        <v>0</v>
      </c>
      <c r="L11" s="32">
        <f>SUM('APPENDIX 21 i'!C11:L11,'APPENDIX 21 ii'!C11:L11,'APPENDIX 21 iii'!C11:M11,'APPENDIX  21 iv'!C11:K11)</f>
        <v>2905523</v>
      </c>
      <c r="M11" s="40"/>
      <c r="N11" s="43"/>
      <c r="O11" s="38"/>
    </row>
    <row r="12" spans="2:15" ht="32.25" customHeight="1" x14ac:dyDescent="0.25">
      <c r="B12" s="190" t="s">
        <v>115</v>
      </c>
      <c r="C12" s="127">
        <v>476238</v>
      </c>
      <c r="D12" s="127">
        <v>504789</v>
      </c>
      <c r="E12" s="127">
        <v>638721</v>
      </c>
      <c r="F12" s="127">
        <v>1102051</v>
      </c>
      <c r="G12" s="127">
        <v>1320894</v>
      </c>
      <c r="H12" s="127">
        <v>410553</v>
      </c>
      <c r="I12" s="127">
        <v>2233269</v>
      </c>
      <c r="J12" s="127">
        <v>7632861</v>
      </c>
      <c r="K12" s="127">
        <v>0</v>
      </c>
      <c r="L12" s="127">
        <f>SUM('APPENDIX 21 i'!C12:L12,'APPENDIX 21 ii'!C12:L12,'APPENDIX 21 iii'!C12:M12,'APPENDIX  21 iv'!C12:K12)</f>
        <v>90386492</v>
      </c>
      <c r="M12" s="40"/>
      <c r="N12" s="43"/>
      <c r="O12" s="38"/>
    </row>
    <row r="13" spans="2:15" ht="32.25" customHeight="1" x14ac:dyDescent="0.3">
      <c r="B13" s="182" t="s">
        <v>116</v>
      </c>
      <c r="C13" s="31">
        <v>528591</v>
      </c>
      <c r="D13" s="31">
        <v>1453584</v>
      </c>
      <c r="E13" s="31">
        <v>658861</v>
      </c>
      <c r="F13" s="31">
        <v>737478</v>
      </c>
      <c r="G13" s="31">
        <v>1227382</v>
      </c>
      <c r="H13" s="31">
        <v>714198</v>
      </c>
      <c r="I13" s="31">
        <v>1605260</v>
      </c>
      <c r="J13" s="31">
        <v>6617516</v>
      </c>
      <c r="K13" s="31">
        <v>0</v>
      </c>
      <c r="L13" s="32">
        <f>SUM('APPENDIX 21 i'!C13:L13,'APPENDIX 21 ii'!C13:L13,'APPENDIX 21 iii'!C13:M13,'APPENDIX  21 iv'!C13:K13)</f>
        <v>98575272</v>
      </c>
      <c r="M13" s="40"/>
      <c r="N13" s="43"/>
      <c r="O13" s="38"/>
    </row>
    <row r="14" spans="2:15" ht="32.25" customHeight="1" x14ac:dyDescent="0.3">
      <c r="B14" s="182" t="s">
        <v>117</v>
      </c>
      <c r="C14" s="31">
        <v>0</v>
      </c>
      <c r="D14" s="31">
        <v>0</v>
      </c>
      <c r="E14" s="31">
        <v>0</v>
      </c>
      <c r="F14" s="31">
        <v>0</v>
      </c>
      <c r="G14" s="31">
        <v>0</v>
      </c>
      <c r="H14" s="31">
        <v>0</v>
      </c>
      <c r="I14" s="31">
        <v>0</v>
      </c>
      <c r="J14" s="31">
        <v>0</v>
      </c>
      <c r="K14" s="31">
        <v>0</v>
      </c>
      <c r="L14" s="32">
        <f>SUM('APPENDIX 21 i'!C14:L14,'APPENDIX 21 ii'!C14:L14,'APPENDIX 21 iii'!C14:M14,'APPENDIX  21 iv'!C14:K14)</f>
        <v>0</v>
      </c>
      <c r="M14" s="40"/>
      <c r="N14" s="43"/>
      <c r="O14" s="38"/>
    </row>
    <row r="15" spans="2:15" ht="32.25" customHeight="1" x14ac:dyDescent="0.3">
      <c r="B15" s="182" t="s">
        <v>118</v>
      </c>
      <c r="C15" s="31">
        <v>0</v>
      </c>
      <c r="D15" s="31">
        <v>0</v>
      </c>
      <c r="E15" s="31">
        <v>0</v>
      </c>
      <c r="F15" s="31">
        <v>54362</v>
      </c>
      <c r="G15" s="31">
        <v>55008</v>
      </c>
      <c r="H15" s="31">
        <v>0</v>
      </c>
      <c r="I15" s="31">
        <v>51217</v>
      </c>
      <c r="J15" s="31">
        <v>0</v>
      </c>
      <c r="K15" s="31">
        <v>0</v>
      </c>
      <c r="L15" s="32">
        <f>SUM('APPENDIX 21 i'!C15:L15,'APPENDIX 21 ii'!C15:L15,'APPENDIX 21 iii'!C15:M15,'APPENDIX  21 iv'!C15:K15)</f>
        <v>1297277</v>
      </c>
      <c r="M15" s="40"/>
      <c r="N15" s="43"/>
      <c r="O15" s="38"/>
    </row>
    <row r="16" spans="2:15" ht="32.25" customHeight="1" x14ac:dyDescent="0.3">
      <c r="B16" s="182" t="s">
        <v>119</v>
      </c>
      <c r="C16" s="31">
        <v>260638</v>
      </c>
      <c r="D16" s="31">
        <v>207993</v>
      </c>
      <c r="E16" s="31">
        <v>229112</v>
      </c>
      <c r="F16" s="31">
        <v>101914</v>
      </c>
      <c r="G16" s="31">
        <v>723882</v>
      </c>
      <c r="H16" s="31">
        <v>66640</v>
      </c>
      <c r="I16" s="31">
        <v>404382</v>
      </c>
      <c r="J16" s="31">
        <v>1790407</v>
      </c>
      <c r="K16" s="31">
        <v>0</v>
      </c>
      <c r="L16" s="32">
        <f>SUM('APPENDIX 21 i'!C16:L16,'APPENDIX 21 ii'!C16:L16,'APPENDIX 21 iii'!C16:M16,'APPENDIX  21 iv'!C16:K16)</f>
        <v>20619676</v>
      </c>
      <c r="M16" s="40"/>
      <c r="N16" s="43"/>
      <c r="O16" s="38"/>
    </row>
    <row r="17" spans="2:15" ht="32.25" customHeight="1" thickBot="1" x14ac:dyDescent="0.3">
      <c r="B17" s="188" t="s">
        <v>120</v>
      </c>
      <c r="C17" s="149">
        <v>1265466</v>
      </c>
      <c r="D17" s="149">
        <v>2166366</v>
      </c>
      <c r="E17" s="149">
        <v>1526694</v>
      </c>
      <c r="F17" s="149">
        <v>1995805</v>
      </c>
      <c r="G17" s="149">
        <v>3327167</v>
      </c>
      <c r="H17" s="149">
        <v>1191391</v>
      </c>
      <c r="I17" s="149">
        <v>4294128</v>
      </c>
      <c r="J17" s="149">
        <v>16040783</v>
      </c>
      <c r="K17" s="149">
        <v>0</v>
      </c>
      <c r="L17" s="149">
        <f>SUM('APPENDIX 21 i'!C17:L17,'APPENDIX 21 ii'!C17:L17,'APPENDIX 21 iii'!C17:M17,'APPENDIX  21 iv'!C17:K17)</f>
        <v>210878716</v>
      </c>
      <c r="M17" s="40"/>
      <c r="N17" s="43"/>
      <c r="O17" s="38"/>
    </row>
    <row r="18" spans="2:15" ht="32.25" customHeight="1" thickTop="1" x14ac:dyDescent="0.3">
      <c r="B18" s="185" t="s">
        <v>121</v>
      </c>
      <c r="C18" s="125">
        <v>0</v>
      </c>
      <c r="D18" s="125">
        <v>0</v>
      </c>
      <c r="E18" s="125">
        <v>0</v>
      </c>
      <c r="F18" s="125">
        <v>270031</v>
      </c>
      <c r="G18" s="125">
        <v>103111</v>
      </c>
      <c r="H18" s="125">
        <v>0</v>
      </c>
      <c r="I18" s="125">
        <v>240660</v>
      </c>
      <c r="J18" s="125">
        <v>0</v>
      </c>
      <c r="K18" s="125">
        <v>0</v>
      </c>
      <c r="L18" s="126">
        <f>SUM('APPENDIX 21 i'!C18:L18,'APPENDIX 21 ii'!C18:L18,'APPENDIX 21 iii'!C18:M18,'APPENDIX  21 iv'!C18:K18)</f>
        <v>5268972</v>
      </c>
      <c r="M18" s="40"/>
      <c r="N18" s="43"/>
      <c r="O18" s="38"/>
    </row>
    <row r="19" spans="2:15" ht="32.25" customHeight="1" x14ac:dyDescent="0.3">
      <c r="B19" s="182" t="s">
        <v>122</v>
      </c>
      <c r="C19" s="31">
        <v>0</v>
      </c>
      <c r="D19" s="31">
        <v>516700</v>
      </c>
      <c r="E19" s="31">
        <v>21100</v>
      </c>
      <c r="F19" s="31">
        <v>0</v>
      </c>
      <c r="G19" s="31">
        <v>1255845</v>
      </c>
      <c r="H19" s="31">
        <v>376518</v>
      </c>
      <c r="I19" s="31">
        <v>1716399</v>
      </c>
      <c r="J19" s="31">
        <v>3636700</v>
      </c>
      <c r="K19" s="31">
        <v>0</v>
      </c>
      <c r="L19" s="32">
        <f>SUM('APPENDIX 21 i'!C19:L19,'APPENDIX 21 ii'!C19:L19,'APPENDIX 21 iii'!C19:M19,'APPENDIX  21 iv'!C19:K19)</f>
        <v>34631856</v>
      </c>
      <c r="M19" s="40"/>
      <c r="N19" s="43"/>
      <c r="O19" s="38"/>
    </row>
    <row r="20" spans="2:15" ht="32.25" customHeight="1" x14ac:dyDescent="0.3">
      <c r="B20" s="182" t="s">
        <v>123</v>
      </c>
      <c r="C20" s="31">
        <v>10461</v>
      </c>
      <c r="D20" s="31">
        <v>23605</v>
      </c>
      <c r="E20" s="31">
        <v>49317</v>
      </c>
      <c r="F20" s="31">
        <v>19047</v>
      </c>
      <c r="G20" s="31">
        <v>45101</v>
      </c>
      <c r="H20" s="31">
        <v>6830</v>
      </c>
      <c r="I20" s="31">
        <v>24560</v>
      </c>
      <c r="J20" s="31">
        <v>67768</v>
      </c>
      <c r="K20" s="31">
        <v>0</v>
      </c>
      <c r="L20" s="32">
        <f>SUM('APPENDIX 21 i'!C20:L20,'APPENDIX 21 ii'!C20:L20,'APPENDIX 21 iii'!C20:M20,'APPENDIX  21 iv'!C20:K20)</f>
        <v>2306016</v>
      </c>
      <c r="M20" s="40"/>
      <c r="N20" s="43"/>
      <c r="O20" s="38"/>
    </row>
    <row r="21" spans="2:15" ht="32.25" customHeight="1" x14ac:dyDescent="0.3">
      <c r="B21" s="182" t="s">
        <v>124</v>
      </c>
      <c r="C21" s="31">
        <v>418817</v>
      </c>
      <c r="D21" s="31">
        <v>224800</v>
      </c>
      <c r="E21" s="31">
        <v>32547</v>
      </c>
      <c r="F21" s="31">
        <v>1009123</v>
      </c>
      <c r="G21" s="31">
        <v>374977</v>
      </c>
      <c r="H21" s="31">
        <v>168591</v>
      </c>
      <c r="I21" s="31">
        <v>249061</v>
      </c>
      <c r="J21" s="31">
        <v>3399986</v>
      </c>
      <c r="K21" s="31">
        <v>0</v>
      </c>
      <c r="L21" s="32">
        <f>SUM('APPENDIX 21 i'!C21:L21,'APPENDIX 21 ii'!C21:L21,'APPENDIX 21 iii'!C21:M21,'APPENDIX  21 iv'!C21:K21)</f>
        <v>55938731</v>
      </c>
      <c r="M21" s="40"/>
      <c r="N21" s="43"/>
      <c r="O21" s="38"/>
    </row>
    <row r="22" spans="2:15" ht="32.25" customHeight="1" x14ac:dyDescent="0.3">
      <c r="B22" s="182" t="s">
        <v>125</v>
      </c>
      <c r="C22" s="31">
        <v>0</v>
      </c>
      <c r="D22" s="31">
        <v>0</v>
      </c>
      <c r="E22" s="31">
        <v>0</v>
      </c>
      <c r="F22" s="31">
        <v>0</v>
      </c>
      <c r="G22" s="31">
        <v>0</v>
      </c>
      <c r="H22" s="31">
        <v>0</v>
      </c>
      <c r="I22" s="31">
        <v>16955</v>
      </c>
      <c r="J22" s="31">
        <v>0</v>
      </c>
      <c r="K22" s="31">
        <v>0</v>
      </c>
      <c r="L22" s="32">
        <f>SUM('APPENDIX 21 i'!C22:L22,'APPENDIX 21 ii'!C22:L22,'APPENDIX 21 iii'!C22:M22,'APPENDIX  21 iv'!C22:K22)</f>
        <v>954927</v>
      </c>
      <c r="M22" s="40"/>
      <c r="N22" s="43"/>
      <c r="O22" s="38"/>
    </row>
    <row r="23" spans="2:15" ht="32.25" customHeight="1" x14ac:dyDescent="0.3">
      <c r="B23" s="182" t="s">
        <v>126</v>
      </c>
      <c r="C23" s="31">
        <v>0</v>
      </c>
      <c r="D23" s="31">
        <v>0</v>
      </c>
      <c r="E23" s="31">
        <v>10000</v>
      </c>
      <c r="F23" s="31">
        <v>0</v>
      </c>
      <c r="G23" s="31">
        <v>0</v>
      </c>
      <c r="H23" s="31">
        <v>0</v>
      </c>
      <c r="I23" s="31">
        <v>1026000</v>
      </c>
      <c r="J23" s="31">
        <v>0</v>
      </c>
      <c r="K23" s="31">
        <v>0</v>
      </c>
      <c r="L23" s="32">
        <f>SUM('APPENDIX 21 i'!C23:L23,'APPENDIX 21 ii'!C23:L23,'APPENDIX 21 iii'!C23:M23,'APPENDIX  21 iv'!C23:K23)</f>
        <v>8425861</v>
      </c>
      <c r="M23" s="40"/>
      <c r="N23" s="43"/>
      <c r="O23" s="38"/>
    </row>
    <row r="24" spans="2:15" ht="32.25" customHeight="1" x14ac:dyDescent="0.3">
      <c r="B24" s="182" t="s">
        <v>127</v>
      </c>
      <c r="C24" s="31">
        <v>55960</v>
      </c>
      <c r="D24" s="31">
        <v>15000</v>
      </c>
      <c r="E24" s="31">
        <v>56769</v>
      </c>
      <c r="F24" s="31">
        <v>0</v>
      </c>
      <c r="G24" s="31">
        <v>27476</v>
      </c>
      <c r="H24" s="31">
        <v>0</v>
      </c>
      <c r="I24" s="31">
        <v>23750</v>
      </c>
      <c r="J24" s="31">
        <v>807724</v>
      </c>
      <c r="K24" s="31">
        <v>0</v>
      </c>
      <c r="L24" s="32">
        <f>SUM('APPENDIX 21 i'!C24:L24,'APPENDIX 21 ii'!C24:L24,'APPENDIX 21 iii'!C24:M24,'APPENDIX  21 iv'!C24:K24)</f>
        <v>4137029</v>
      </c>
      <c r="M24" s="40"/>
      <c r="N24" s="43"/>
      <c r="O24" s="38"/>
    </row>
    <row r="25" spans="2:15" ht="32.25" customHeight="1" x14ac:dyDescent="0.3">
      <c r="B25" s="182" t="s">
        <v>128</v>
      </c>
      <c r="C25" s="31">
        <v>0</v>
      </c>
      <c r="D25" s="31">
        <v>0</v>
      </c>
      <c r="E25" s="31">
        <v>0</v>
      </c>
      <c r="F25" s="31">
        <v>21684</v>
      </c>
      <c r="G25" s="31">
        <v>0</v>
      </c>
      <c r="H25" s="31">
        <v>0</v>
      </c>
      <c r="I25" s="31">
        <v>0</v>
      </c>
      <c r="J25" s="31">
        <v>0</v>
      </c>
      <c r="K25" s="31">
        <v>0</v>
      </c>
      <c r="L25" s="32">
        <f>SUM('APPENDIX 21 i'!C25:L25,'APPENDIX 21 ii'!C25:L25,'APPENDIX 21 iii'!C25:M25,'APPENDIX  21 iv'!C25:K25)</f>
        <v>110492</v>
      </c>
      <c r="M25" s="40"/>
      <c r="N25" s="43"/>
      <c r="O25" s="38"/>
    </row>
    <row r="26" spans="2:15" ht="32.25" customHeight="1" x14ac:dyDescent="0.3">
      <c r="B26" s="182" t="s">
        <v>129</v>
      </c>
      <c r="C26" s="31">
        <v>0</v>
      </c>
      <c r="D26" s="31">
        <v>0</v>
      </c>
      <c r="E26" s="31">
        <v>0</v>
      </c>
      <c r="F26" s="31">
        <v>0</v>
      </c>
      <c r="G26" s="31">
        <v>0</v>
      </c>
      <c r="H26" s="31">
        <v>0</v>
      </c>
      <c r="I26" s="31">
        <v>0</v>
      </c>
      <c r="J26" s="31">
        <v>0</v>
      </c>
      <c r="K26" s="31">
        <v>0</v>
      </c>
      <c r="L26" s="32">
        <f>SUM('APPENDIX 21 i'!C26:L26,'APPENDIX 21 ii'!C26:L26,'APPENDIX 21 iii'!C26:M26,'APPENDIX  21 iv'!C26:K26)</f>
        <v>0</v>
      </c>
      <c r="M26" s="40"/>
      <c r="N26" s="43"/>
      <c r="O26" s="38"/>
    </row>
    <row r="27" spans="2:15" ht="32.25" customHeight="1" x14ac:dyDescent="0.3">
      <c r="B27" s="182" t="s">
        <v>130</v>
      </c>
      <c r="C27" s="31">
        <v>27872</v>
      </c>
      <c r="D27" s="31">
        <v>558</v>
      </c>
      <c r="E27" s="31">
        <v>0</v>
      </c>
      <c r="F27" s="31">
        <v>184925</v>
      </c>
      <c r="G27" s="31">
        <v>21122</v>
      </c>
      <c r="H27" s="31">
        <v>0</v>
      </c>
      <c r="I27" s="31">
        <v>5113</v>
      </c>
      <c r="J27" s="31">
        <v>1386329</v>
      </c>
      <c r="K27" s="31">
        <v>0</v>
      </c>
      <c r="L27" s="32">
        <f>SUM('APPENDIX 21 i'!C27:L27,'APPENDIX 21 ii'!C27:L27,'APPENDIX 21 iii'!C27:M27,'APPENDIX  21 iv'!C27:K27)</f>
        <v>9834990</v>
      </c>
      <c r="M27" s="40"/>
      <c r="N27" s="43"/>
      <c r="O27" s="38"/>
    </row>
    <row r="28" spans="2:15" ht="32.25" customHeight="1" x14ac:dyDescent="0.3">
      <c r="B28" s="182" t="s">
        <v>152</v>
      </c>
      <c r="C28" s="31">
        <v>0</v>
      </c>
      <c r="D28" s="31">
        <v>104121</v>
      </c>
      <c r="E28" s="31">
        <v>0</v>
      </c>
      <c r="F28" s="31">
        <v>5713</v>
      </c>
      <c r="G28" s="31">
        <v>0</v>
      </c>
      <c r="H28" s="31">
        <v>59</v>
      </c>
      <c r="I28" s="31">
        <v>117985</v>
      </c>
      <c r="J28" s="31">
        <v>65550</v>
      </c>
      <c r="K28" s="31">
        <v>0</v>
      </c>
      <c r="L28" s="32">
        <f>SUM('APPENDIX 21 i'!C28:L28,'APPENDIX 21 ii'!C28:L28,'APPENDIX 21 iii'!C28:M28,'APPENDIX  21 iv'!C28:K28)</f>
        <v>3759765</v>
      </c>
      <c r="M28" s="40"/>
      <c r="N28" s="43"/>
      <c r="O28" s="38"/>
    </row>
    <row r="29" spans="2:15" ht="32.25" customHeight="1" x14ac:dyDescent="0.3">
      <c r="B29" s="182" t="s">
        <v>132</v>
      </c>
      <c r="C29" s="31">
        <v>0</v>
      </c>
      <c r="D29" s="31">
        <v>0</v>
      </c>
      <c r="E29" s="31">
        <v>0</v>
      </c>
      <c r="F29" s="31">
        <v>0</v>
      </c>
      <c r="G29" s="31">
        <v>0</v>
      </c>
      <c r="H29" s="31">
        <v>0</v>
      </c>
      <c r="I29" s="31">
        <v>0</v>
      </c>
      <c r="J29" s="31">
        <v>0</v>
      </c>
      <c r="K29" s="31">
        <v>0</v>
      </c>
      <c r="L29" s="32">
        <f>SUM('APPENDIX 21 i'!C29:L29,'APPENDIX 21 ii'!C29:L29,'APPENDIX 21 iii'!C29:M29,'APPENDIX  21 iv'!C29:K29)</f>
        <v>521</v>
      </c>
      <c r="M29" s="40"/>
      <c r="N29" s="43"/>
      <c r="O29" s="38"/>
    </row>
    <row r="30" spans="2:15" ht="32.25" customHeight="1" x14ac:dyDescent="0.3">
      <c r="B30" s="182" t="s">
        <v>133</v>
      </c>
      <c r="C30" s="31">
        <v>0</v>
      </c>
      <c r="D30" s="31">
        <v>0</v>
      </c>
      <c r="E30" s="31">
        <v>0</v>
      </c>
      <c r="F30" s="31">
        <v>0</v>
      </c>
      <c r="G30" s="31">
        <v>0</v>
      </c>
      <c r="H30" s="31">
        <v>0</v>
      </c>
      <c r="I30" s="31">
        <v>0</v>
      </c>
      <c r="J30" s="31">
        <v>0</v>
      </c>
      <c r="K30" s="31">
        <v>0</v>
      </c>
      <c r="L30" s="32">
        <f>SUM('APPENDIX 21 i'!C30:L30,'APPENDIX 21 ii'!C30:L30,'APPENDIX 21 iii'!C30:M30,'APPENDIX  21 iv'!C30:K30)</f>
        <v>0</v>
      </c>
      <c r="M30" s="40"/>
      <c r="N30" s="43"/>
      <c r="O30" s="38"/>
    </row>
    <row r="31" spans="2:15" ht="32.25" customHeight="1" x14ac:dyDescent="0.3">
      <c r="B31" s="182" t="s">
        <v>134</v>
      </c>
      <c r="C31" s="31">
        <v>9540</v>
      </c>
      <c r="D31" s="31">
        <v>9578</v>
      </c>
      <c r="E31" s="31">
        <v>0</v>
      </c>
      <c r="F31" s="31">
        <v>4118</v>
      </c>
      <c r="G31" s="31">
        <v>9035</v>
      </c>
      <c r="H31" s="31">
        <v>0</v>
      </c>
      <c r="I31" s="31">
        <v>170920</v>
      </c>
      <c r="J31" s="31">
        <v>906554</v>
      </c>
      <c r="K31" s="31">
        <v>0</v>
      </c>
      <c r="L31" s="32">
        <f>SUM('APPENDIX 21 i'!C31:L31,'APPENDIX 21 ii'!C31:L31,'APPENDIX 21 iii'!C31:M31,'APPENDIX  21 iv'!C31:K31)</f>
        <v>1814789</v>
      </c>
      <c r="M31" s="40"/>
      <c r="N31" s="43"/>
      <c r="O31" s="38"/>
    </row>
    <row r="32" spans="2:15" ht="32.25" customHeight="1" x14ac:dyDescent="0.3">
      <c r="B32" s="182" t="s">
        <v>135</v>
      </c>
      <c r="C32" s="31">
        <v>0</v>
      </c>
      <c r="D32" s="31">
        <v>0</v>
      </c>
      <c r="E32" s="31">
        <v>0</v>
      </c>
      <c r="F32" s="31">
        <v>94053</v>
      </c>
      <c r="G32" s="31">
        <v>0</v>
      </c>
      <c r="H32" s="31">
        <v>0</v>
      </c>
      <c r="I32" s="31">
        <v>0</v>
      </c>
      <c r="J32" s="31">
        <v>217410</v>
      </c>
      <c r="K32" s="31">
        <v>0</v>
      </c>
      <c r="L32" s="32">
        <f>SUM('APPENDIX 21 i'!C32:L32,'APPENDIX 21 ii'!C32:L32,'APPENDIX 21 iii'!C32:M32,'APPENDIX  21 iv'!C32:K32)</f>
        <v>1676696</v>
      </c>
      <c r="M32" s="40"/>
      <c r="N32" s="43"/>
      <c r="O32" s="38"/>
    </row>
    <row r="33" spans="1:15" ht="32.25" customHeight="1" x14ac:dyDescent="0.3">
      <c r="B33" s="182" t="s">
        <v>136</v>
      </c>
      <c r="C33" s="31">
        <v>324176</v>
      </c>
      <c r="D33" s="31">
        <v>154759</v>
      </c>
      <c r="E33" s="31">
        <v>557995</v>
      </c>
      <c r="F33" s="31">
        <v>225709</v>
      </c>
      <c r="G33" s="31">
        <v>716026</v>
      </c>
      <c r="H33" s="31">
        <v>58334</v>
      </c>
      <c r="I33" s="31">
        <v>61032</v>
      </c>
      <c r="J33" s="31">
        <v>1485446</v>
      </c>
      <c r="K33" s="31">
        <v>0</v>
      </c>
      <c r="L33" s="32">
        <f>SUM('APPENDIX 21 i'!C33:L33,'APPENDIX 21 ii'!C33:L33,'APPENDIX 21 iii'!C33:M33,'APPENDIX  21 iv'!C33:K33)</f>
        <v>21594664</v>
      </c>
      <c r="M33" s="40"/>
      <c r="N33" s="43"/>
      <c r="O33" s="38"/>
    </row>
    <row r="34" spans="1:15" ht="32.25" customHeight="1" x14ac:dyDescent="0.3">
      <c r="B34" s="182" t="s">
        <v>137</v>
      </c>
      <c r="C34" s="31">
        <v>19678</v>
      </c>
      <c r="D34" s="31">
        <v>89453</v>
      </c>
      <c r="E34" s="31">
        <v>152711</v>
      </c>
      <c r="F34" s="31">
        <v>14473</v>
      </c>
      <c r="G34" s="31">
        <v>33969</v>
      </c>
      <c r="H34" s="31">
        <v>22616</v>
      </c>
      <c r="I34" s="31">
        <v>2998</v>
      </c>
      <c r="J34" s="31">
        <v>156300</v>
      </c>
      <c r="K34" s="31">
        <v>0</v>
      </c>
      <c r="L34" s="32">
        <f>SUM('APPENDIX 21 i'!C34:L34,'APPENDIX 21 ii'!C34:L34,'APPENDIX 21 iii'!C34:M34,'APPENDIX  21 iv'!C34:K34)</f>
        <v>4616086</v>
      </c>
      <c r="M34" s="40"/>
      <c r="N34" s="43"/>
      <c r="O34" s="38"/>
    </row>
    <row r="35" spans="1:15" ht="32.25" customHeight="1" x14ac:dyDescent="0.3">
      <c r="B35" s="182" t="s">
        <v>138</v>
      </c>
      <c r="C35" s="31">
        <v>333065</v>
      </c>
      <c r="D35" s="31">
        <v>328295</v>
      </c>
      <c r="E35" s="31">
        <v>359897</v>
      </c>
      <c r="F35" s="31">
        <v>82019</v>
      </c>
      <c r="G35" s="31">
        <v>555964</v>
      </c>
      <c r="H35" s="31">
        <v>485447</v>
      </c>
      <c r="I35" s="31">
        <v>549924</v>
      </c>
      <c r="J35" s="31">
        <v>1885108</v>
      </c>
      <c r="K35" s="31">
        <v>0</v>
      </c>
      <c r="L35" s="32">
        <f>SUM('APPENDIX 21 i'!C35:L35,'APPENDIX 21 ii'!C35:L35,'APPENDIX 21 iii'!C35:M35,'APPENDIX  21 iv'!C35:K35)</f>
        <v>36766510</v>
      </c>
      <c r="M35" s="40"/>
      <c r="N35" s="43"/>
      <c r="O35" s="38"/>
    </row>
    <row r="36" spans="1:15" ht="32.25" customHeight="1" x14ac:dyDescent="0.3">
      <c r="B36" s="182" t="s">
        <v>139</v>
      </c>
      <c r="C36" s="31">
        <v>0</v>
      </c>
      <c r="D36" s="31">
        <v>2090</v>
      </c>
      <c r="E36" s="31">
        <v>0</v>
      </c>
      <c r="F36" s="31">
        <v>0</v>
      </c>
      <c r="G36" s="31">
        <v>28921</v>
      </c>
      <c r="H36" s="31">
        <v>3250</v>
      </c>
      <c r="I36" s="31">
        <v>29840</v>
      </c>
      <c r="J36" s="31">
        <v>1157853</v>
      </c>
      <c r="K36" s="31">
        <v>0</v>
      </c>
      <c r="L36" s="32">
        <f>SUM('APPENDIX 21 i'!C36:L36,'APPENDIX 21 ii'!C36:L36,'APPENDIX 21 iii'!C36:M36,'APPENDIX  21 iv'!C36:K36)</f>
        <v>5120921</v>
      </c>
      <c r="M36" s="40"/>
      <c r="N36" s="43"/>
      <c r="O36" s="38"/>
    </row>
    <row r="37" spans="1:15" ht="32.25" customHeight="1" x14ac:dyDescent="0.3">
      <c r="B37" s="182" t="s">
        <v>140</v>
      </c>
      <c r="C37" s="31">
        <v>32881</v>
      </c>
      <c r="D37" s="31">
        <v>685667</v>
      </c>
      <c r="E37" s="31">
        <v>240167</v>
      </c>
      <c r="F37" s="31">
        <v>12722</v>
      </c>
      <c r="G37" s="31">
        <v>94416</v>
      </c>
      <c r="H37" s="31">
        <v>24697</v>
      </c>
      <c r="I37" s="31">
        <v>50103</v>
      </c>
      <c r="J37" s="31">
        <v>529589</v>
      </c>
      <c r="K37" s="31">
        <v>0</v>
      </c>
      <c r="L37" s="32">
        <f>SUM('APPENDIX 21 i'!C37:L37,'APPENDIX 21 ii'!C37:L37,'APPENDIX 21 iii'!C37:M37,'APPENDIX  21 iv'!C37:K37)</f>
        <v>7414169</v>
      </c>
      <c r="M37" s="40"/>
      <c r="N37" s="43"/>
      <c r="O37" s="38"/>
    </row>
    <row r="38" spans="1:15" ht="32.25" customHeight="1" x14ac:dyDescent="0.3">
      <c r="B38" s="182" t="s">
        <v>141</v>
      </c>
      <c r="C38" s="31">
        <v>33017</v>
      </c>
      <c r="D38" s="31">
        <v>11739</v>
      </c>
      <c r="E38" s="31">
        <v>46192</v>
      </c>
      <c r="F38" s="31">
        <v>52187</v>
      </c>
      <c r="G38" s="31">
        <v>61203</v>
      </c>
      <c r="H38" s="31">
        <v>45049</v>
      </c>
      <c r="I38" s="31">
        <v>8829</v>
      </c>
      <c r="J38" s="31">
        <v>338467</v>
      </c>
      <c r="K38" s="31">
        <v>0</v>
      </c>
      <c r="L38" s="32">
        <f>SUM('APPENDIX 21 i'!C38:L38,'APPENDIX 21 ii'!C38:L38,'APPENDIX 21 iii'!C38:M38,'APPENDIX  21 iv'!C38:K38)</f>
        <v>6505718</v>
      </c>
      <c r="M38" s="40"/>
      <c r="N38" s="43"/>
      <c r="O38" s="38"/>
    </row>
    <row r="39" spans="1:15" ht="32.25" customHeight="1" thickBot="1" x14ac:dyDescent="0.3">
      <c r="B39" s="188" t="s">
        <v>142</v>
      </c>
      <c r="C39" s="149">
        <v>1265466</v>
      </c>
      <c r="D39" s="149">
        <v>2166366</v>
      </c>
      <c r="E39" s="149">
        <v>1526694</v>
      </c>
      <c r="F39" s="149">
        <v>1995805</v>
      </c>
      <c r="G39" s="149">
        <v>3327167</v>
      </c>
      <c r="H39" s="149">
        <v>1191391</v>
      </c>
      <c r="I39" s="149">
        <v>4294128</v>
      </c>
      <c r="J39" s="149">
        <v>16040783</v>
      </c>
      <c r="K39" s="149">
        <v>0</v>
      </c>
      <c r="L39" s="149">
        <f>SUM('APPENDIX 21 i'!C39:L39,'APPENDIX 21 ii'!C39:L39,'APPENDIX 21 iii'!C39:M39,'APPENDIX  21 iv'!C39:K39)</f>
        <v>210878716</v>
      </c>
      <c r="M39" s="40"/>
      <c r="N39" s="43"/>
      <c r="O39" s="38"/>
    </row>
    <row r="40" spans="1:15" ht="15.75" thickTop="1" x14ac:dyDescent="0.25">
      <c r="A40" s="33"/>
      <c r="B40" s="307" t="s">
        <v>159</v>
      </c>
      <c r="C40" s="307"/>
      <c r="D40" s="307"/>
      <c r="E40" s="307"/>
      <c r="F40" s="307"/>
      <c r="G40" s="307"/>
      <c r="H40" s="307"/>
      <c r="I40" s="307"/>
      <c r="J40" s="307"/>
      <c r="K40" s="297"/>
      <c r="L40" s="297"/>
      <c r="M40" s="41"/>
    </row>
    <row r="41" spans="1:15" x14ac:dyDescent="0.25">
      <c r="B41" s="33"/>
      <c r="C41" s="42"/>
      <c r="D41" s="42"/>
      <c r="E41" s="42"/>
      <c r="F41" s="42"/>
      <c r="G41" s="42"/>
      <c r="H41" s="42"/>
      <c r="I41" s="42"/>
      <c r="J41" s="42"/>
      <c r="K41" s="42"/>
      <c r="L41" s="42"/>
      <c r="M41" s="42"/>
    </row>
    <row r="42" spans="1:15" x14ac:dyDescent="0.25">
      <c r="C42" s="43"/>
      <c r="D42" s="43"/>
      <c r="E42" s="43"/>
      <c r="F42" s="43"/>
      <c r="G42" s="43"/>
      <c r="H42" s="43"/>
      <c r="I42" s="191"/>
      <c r="J42" s="43"/>
      <c r="K42" s="43"/>
      <c r="L42" s="43"/>
      <c r="M42" s="43"/>
    </row>
    <row r="43" spans="1:15" x14ac:dyDescent="0.25">
      <c r="C43" s="43"/>
      <c r="D43" s="43"/>
      <c r="E43" s="43"/>
      <c r="F43" s="43"/>
      <c r="G43" s="43"/>
      <c r="H43" s="43"/>
      <c r="I43" s="43"/>
      <c r="J43" s="43"/>
      <c r="K43" s="43"/>
      <c r="L43" s="43"/>
      <c r="M43" s="43"/>
    </row>
    <row r="44" spans="1:15" x14ac:dyDescent="0.25">
      <c r="C44" s="43"/>
      <c r="D44" s="43"/>
      <c r="E44" s="43"/>
      <c r="F44" s="43"/>
      <c r="G44" s="43"/>
      <c r="H44" s="43"/>
      <c r="I44" s="43"/>
      <c r="J44" s="43"/>
      <c r="K44" s="43"/>
      <c r="L44" s="43"/>
      <c r="M44" s="43"/>
    </row>
  </sheetData>
  <sheetProtection password="E931" sheet="1" objects="1" scenarios="1"/>
  <mergeCells count="4">
    <mergeCell ref="B4:L4"/>
    <mergeCell ref="B40:J40"/>
    <mergeCell ref="K40:L40"/>
    <mergeCell ref="B3:L3"/>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3:Q50"/>
  <sheetViews>
    <sheetView showGridLines="0" topLeftCell="E1" zoomScale="80" zoomScaleNormal="80" zoomScaleSheetLayoutView="70" workbookViewId="0">
      <selection activeCell="A56" sqref="A56"/>
    </sheetView>
  </sheetViews>
  <sheetFormatPr defaultRowHeight="19.5" customHeight="1" x14ac:dyDescent="0.25"/>
  <cols>
    <col min="1" max="1" width="14" style="13" customWidth="1"/>
    <col min="2" max="2" width="46" style="29" customWidth="1"/>
    <col min="3" max="3" width="22.85546875" style="13" customWidth="1"/>
    <col min="4" max="4" width="15.42578125" style="13" customWidth="1"/>
    <col min="5" max="5" width="13.28515625" style="13" bestFit="1" customWidth="1"/>
    <col min="6" max="6" width="16.7109375" style="13" customWidth="1"/>
    <col min="7" max="7" width="20.42578125" style="13" customWidth="1"/>
    <col min="8" max="8" width="16.7109375" style="13" customWidth="1"/>
    <col min="9" max="9" width="14.5703125" style="13" customWidth="1"/>
    <col min="10" max="10" width="22.85546875" style="13" customWidth="1"/>
    <col min="11" max="11" width="16.85546875" style="13" customWidth="1"/>
    <col min="12" max="12" width="17.5703125" style="13" customWidth="1"/>
    <col min="13" max="13" width="17.28515625" style="13" customWidth="1"/>
    <col min="14" max="14" width="13.140625" style="13" customWidth="1"/>
    <col min="15" max="15" width="14" style="13" customWidth="1"/>
    <col min="16" max="16" width="15.140625" style="13" customWidth="1"/>
    <col min="17" max="17" width="20.140625" style="13" customWidth="1"/>
    <col min="18" max="16384" width="9.140625" style="13"/>
  </cols>
  <sheetData>
    <row r="3" spans="2:17" ht="20.25" customHeight="1" x14ac:dyDescent="0.25">
      <c r="B3" s="246" t="s">
        <v>238</v>
      </c>
      <c r="C3" s="247"/>
      <c r="D3" s="247"/>
      <c r="E3" s="247"/>
      <c r="F3" s="247"/>
      <c r="G3" s="247"/>
      <c r="H3" s="247"/>
      <c r="I3" s="247"/>
      <c r="J3" s="247"/>
      <c r="K3" s="247"/>
      <c r="L3" s="247"/>
      <c r="M3" s="247"/>
      <c r="N3" s="247"/>
      <c r="O3" s="247"/>
      <c r="P3" s="247"/>
      <c r="Q3" s="248"/>
    </row>
    <row r="4" spans="2:17" s="34" customFormat="1" ht="45" x14ac:dyDescent="0.25">
      <c r="B4" s="77" t="s">
        <v>0</v>
      </c>
      <c r="C4" s="78" t="s">
        <v>1</v>
      </c>
      <c r="D4" s="78" t="s">
        <v>2</v>
      </c>
      <c r="E4" s="78" t="s">
        <v>3</v>
      </c>
      <c r="F4" s="78" t="s">
        <v>4</v>
      </c>
      <c r="G4" s="78" t="s">
        <v>5</v>
      </c>
      <c r="H4" s="78" t="s">
        <v>6</v>
      </c>
      <c r="I4" s="78" t="s">
        <v>7</v>
      </c>
      <c r="J4" s="78" t="s">
        <v>8</v>
      </c>
      <c r="K4" s="79" t="s">
        <v>9</v>
      </c>
      <c r="L4" s="79" t="s">
        <v>10</v>
      </c>
      <c r="M4" s="79" t="s">
        <v>11</v>
      </c>
      <c r="N4" s="79" t="s">
        <v>12</v>
      </c>
      <c r="O4" s="79" t="s">
        <v>13</v>
      </c>
      <c r="P4" s="79" t="s">
        <v>14</v>
      </c>
      <c r="Q4" s="79" t="s">
        <v>221</v>
      </c>
    </row>
    <row r="5" spans="2:17" ht="24.75" customHeight="1" x14ac:dyDescent="0.25">
      <c r="B5" s="253" t="s">
        <v>16</v>
      </c>
      <c r="C5" s="254"/>
      <c r="D5" s="254"/>
      <c r="E5" s="254"/>
      <c r="F5" s="254"/>
      <c r="G5" s="254"/>
      <c r="H5" s="254"/>
      <c r="I5" s="254"/>
      <c r="J5" s="254"/>
      <c r="K5" s="254"/>
      <c r="L5" s="254"/>
      <c r="M5" s="254"/>
      <c r="N5" s="254"/>
      <c r="O5" s="254"/>
      <c r="P5" s="254"/>
      <c r="Q5" s="255"/>
    </row>
    <row r="6" spans="2:17" ht="24.75" customHeight="1" x14ac:dyDescent="0.3">
      <c r="B6" s="30" t="s">
        <v>17</v>
      </c>
      <c r="C6" s="31">
        <v>320935</v>
      </c>
      <c r="D6" s="31">
        <v>0</v>
      </c>
      <c r="E6" s="31">
        <v>0</v>
      </c>
      <c r="F6" s="31">
        <v>320935</v>
      </c>
      <c r="G6" s="31">
        <v>0</v>
      </c>
      <c r="H6" s="31">
        <v>0</v>
      </c>
      <c r="I6" s="31">
        <v>0</v>
      </c>
      <c r="J6" s="31">
        <v>320935</v>
      </c>
      <c r="K6" s="31">
        <v>0</v>
      </c>
      <c r="L6" s="31">
        <v>320935</v>
      </c>
      <c r="M6" s="31">
        <v>-220599</v>
      </c>
      <c r="N6" s="31">
        <v>0</v>
      </c>
      <c r="O6" s="31">
        <v>0</v>
      </c>
      <c r="P6" s="31">
        <v>0</v>
      </c>
      <c r="Q6" s="31">
        <v>100335</v>
      </c>
    </row>
    <row r="7" spans="2:17" ht="24.75" customHeight="1" x14ac:dyDescent="0.3">
      <c r="B7" s="30" t="s">
        <v>18</v>
      </c>
      <c r="C7" s="31">
        <v>336102</v>
      </c>
      <c r="D7" s="31">
        <v>0</v>
      </c>
      <c r="E7" s="31">
        <v>0</v>
      </c>
      <c r="F7" s="31">
        <v>336102</v>
      </c>
      <c r="G7" s="31">
        <v>0</v>
      </c>
      <c r="H7" s="31">
        <v>0</v>
      </c>
      <c r="I7" s="31">
        <v>0</v>
      </c>
      <c r="J7" s="31">
        <v>336102</v>
      </c>
      <c r="K7" s="31">
        <v>0</v>
      </c>
      <c r="L7" s="31">
        <v>336102</v>
      </c>
      <c r="M7" s="31">
        <v>561094</v>
      </c>
      <c r="N7" s="31">
        <v>0</v>
      </c>
      <c r="O7" s="31">
        <v>0</v>
      </c>
      <c r="P7" s="31">
        <v>0</v>
      </c>
      <c r="Q7" s="31">
        <v>897196</v>
      </c>
    </row>
    <row r="8" spans="2:17" ht="24.75" customHeight="1" x14ac:dyDescent="0.3">
      <c r="B8" s="30" t="s">
        <v>19</v>
      </c>
      <c r="C8" s="31">
        <v>176694</v>
      </c>
      <c r="D8" s="31">
        <v>266079</v>
      </c>
      <c r="E8" s="31">
        <v>-90000</v>
      </c>
      <c r="F8" s="31">
        <v>352773</v>
      </c>
      <c r="G8" s="31">
        <v>0</v>
      </c>
      <c r="H8" s="31">
        <v>0</v>
      </c>
      <c r="I8" s="31">
        <v>0</v>
      </c>
      <c r="J8" s="31">
        <v>352773</v>
      </c>
      <c r="K8" s="31">
        <v>105832</v>
      </c>
      <c r="L8" s="31">
        <v>246941</v>
      </c>
      <c r="M8" s="31">
        <v>1262927</v>
      </c>
      <c r="N8" s="31">
        <v>0</v>
      </c>
      <c r="O8" s="31">
        <v>0</v>
      </c>
      <c r="P8" s="31">
        <v>0</v>
      </c>
      <c r="Q8" s="31">
        <v>1509868</v>
      </c>
    </row>
    <row r="9" spans="2:17" ht="24.75" customHeight="1" x14ac:dyDescent="0.3">
      <c r="B9" s="30" t="s">
        <v>202</v>
      </c>
      <c r="C9" s="31">
        <v>0</v>
      </c>
      <c r="D9" s="31">
        <v>93745</v>
      </c>
      <c r="E9" s="31">
        <v>0</v>
      </c>
      <c r="F9" s="31">
        <v>93745</v>
      </c>
      <c r="G9" s="31">
        <v>183781</v>
      </c>
      <c r="H9" s="31">
        <v>0</v>
      </c>
      <c r="I9" s="31">
        <v>183781</v>
      </c>
      <c r="J9" s="31">
        <v>-90035</v>
      </c>
      <c r="K9" s="31">
        <v>0</v>
      </c>
      <c r="L9" s="31">
        <v>-90035</v>
      </c>
      <c r="M9" s="31">
        <v>36369</v>
      </c>
      <c r="N9" s="31">
        <v>0</v>
      </c>
      <c r="O9" s="31">
        <v>0</v>
      </c>
      <c r="P9" s="31">
        <v>0</v>
      </c>
      <c r="Q9" s="31">
        <v>-53667</v>
      </c>
    </row>
    <row r="10" spans="2:17" ht="24.75" customHeight="1" x14ac:dyDescent="0.3">
      <c r="B10" s="30" t="s">
        <v>20</v>
      </c>
      <c r="C10" s="31">
        <v>0</v>
      </c>
      <c r="D10" s="31">
        <v>1136255</v>
      </c>
      <c r="E10" s="31">
        <v>0</v>
      </c>
      <c r="F10" s="31">
        <v>1136255</v>
      </c>
      <c r="G10" s="31">
        <v>107947</v>
      </c>
      <c r="H10" s="31">
        <v>0</v>
      </c>
      <c r="I10" s="31">
        <v>295991</v>
      </c>
      <c r="J10" s="31">
        <v>840264</v>
      </c>
      <c r="K10" s="31">
        <v>176243</v>
      </c>
      <c r="L10" s="31">
        <v>664021</v>
      </c>
      <c r="M10" s="31">
        <v>3168461</v>
      </c>
      <c r="N10" s="31">
        <v>0</v>
      </c>
      <c r="O10" s="31">
        <v>0</v>
      </c>
      <c r="P10" s="31">
        <v>0</v>
      </c>
      <c r="Q10" s="31">
        <v>3832482</v>
      </c>
    </row>
    <row r="11" spans="2:17" ht="24.75" customHeight="1" x14ac:dyDescent="0.3">
      <c r="B11" s="30" t="s">
        <v>194</v>
      </c>
      <c r="C11" s="31">
        <v>81603</v>
      </c>
      <c r="D11" s="31">
        <v>677552</v>
      </c>
      <c r="E11" s="31">
        <v>0</v>
      </c>
      <c r="F11" s="31">
        <v>759155</v>
      </c>
      <c r="G11" s="31">
        <v>0</v>
      </c>
      <c r="H11" s="31">
        <v>0</v>
      </c>
      <c r="I11" s="31">
        <v>0</v>
      </c>
      <c r="J11" s="31">
        <v>759155</v>
      </c>
      <c r="K11" s="31">
        <v>252654</v>
      </c>
      <c r="L11" s="31">
        <v>506501</v>
      </c>
      <c r="M11" s="31">
        <v>-175123</v>
      </c>
      <c r="N11" s="31">
        <v>0</v>
      </c>
      <c r="O11" s="31">
        <v>0</v>
      </c>
      <c r="P11" s="31">
        <v>0</v>
      </c>
      <c r="Q11" s="31">
        <v>331378</v>
      </c>
    </row>
    <row r="12" spans="2:17" ht="24.75" customHeight="1" x14ac:dyDescent="0.3">
      <c r="B12" s="30" t="s">
        <v>21</v>
      </c>
      <c r="C12" s="31">
        <v>0</v>
      </c>
      <c r="D12" s="31">
        <v>-39217</v>
      </c>
      <c r="E12" s="31">
        <v>0</v>
      </c>
      <c r="F12" s="31">
        <v>-39217</v>
      </c>
      <c r="G12" s="31">
        <v>369657</v>
      </c>
      <c r="H12" s="31">
        <v>0</v>
      </c>
      <c r="I12" s="31">
        <v>369657</v>
      </c>
      <c r="J12" s="31">
        <v>-408874</v>
      </c>
      <c r="K12" s="31">
        <v>32675</v>
      </c>
      <c r="L12" s="31">
        <v>-441549</v>
      </c>
      <c r="M12" s="31">
        <v>470770</v>
      </c>
      <c r="N12" s="31">
        <v>0</v>
      </c>
      <c r="O12" s="31">
        <v>0</v>
      </c>
      <c r="P12" s="31">
        <v>0</v>
      </c>
      <c r="Q12" s="31">
        <v>29221</v>
      </c>
    </row>
    <row r="13" spans="2:17" ht="24.75" customHeight="1" x14ac:dyDescent="0.3">
      <c r="B13" s="30" t="s">
        <v>22</v>
      </c>
      <c r="C13" s="31">
        <v>0</v>
      </c>
      <c r="D13" s="31">
        <v>0</v>
      </c>
      <c r="E13" s="31">
        <v>0</v>
      </c>
      <c r="F13" s="31">
        <v>0</v>
      </c>
      <c r="G13" s="31">
        <v>7707</v>
      </c>
      <c r="H13" s="31">
        <v>0</v>
      </c>
      <c r="I13" s="31">
        <v>7707</v>
      </c>
      <c r="J13" s="31">
        <v>-7707</v>
      </c>
      <c r="K13" s="31">
        <v>0</v>
      </c>
      <c r="L13" s="31">
        <v>-7707</v>
      </c>
      <c r="M13" s="31">
        <v>2381706</v>
      </c>
      <c r="N13" s="31">
        <v>0</v>
      </c>
      <c r="O13" s="31">
        <v>0</v>
      </c>
      <c r="P13" s="31">
        <v>0</v>
      </c>
      <c r="Q13" s="31">
        <v>2373999</v>
      </c>
    </row>
    <row r="14" spans="2:17" ht="24.75" customHeight="1" x14ac:dyDescent="0.3">
      <c r="B14" s="30" t="s">
        <v>23</v>
      </c>
      <c r="C14" s="31">
        <v>43970</v>
      </c>
      <c r="D14" s="31">
        <v>0</v>
      </c>
      <c r="E14" s="31">
        <v>0</v>
      </c>
      <c r="F14" s="31">
        <v>43970</v>
      </c>
      <c r="G14" s="31">
        <v>0</v>
      </c>
      <c r="H14" s="31">
        <v>0</v>
      </c>
      <c r="I14" s="31">
        <v>0</v>
      </c>
      <c r="J14" s="31">
        <v>43970</v>
      </c>
      <c r="K14" s="31">
        <v>0</v>
      </c>
      <c r="L14" s="31">
        <v>43970</v>
      </c>
      <c r="M14" s="31">
        <v>504342</v>
      </c>
      <c r="N14" s="31">
        <v>0</v>
      </c>
      <c r="O14" s="31">
        <v>0</v>
      </c>
      <c r="P14" s="31">
        <v>0</v>
      </c>
      <c r="Q14" s="31">
        <v>548312</v>
      </c>
    </row>
    <row r="15" spans="2:17" ht="24.75" customHeight="1" x14ac:dyDescent="0.3">
      <c r="B15" s="30" t="s">
        <v>24</v>
      </c>
      <c r="C15" s="31">
        <v>0</v>
      </c>
      <c r="D15" s="31">
        <v>266538</v>
      </c>
      <c r="E15" s="31">
        <v>6899</v>
      </c>
      <c r="F15" s="31">
        <v>273437</v>
      </c>
      <c r="G15" s="31">
        <v>17006</v>
      </c>
      <c r="H15" s="31">
        <v>24071</v>
      </c>
      <c r="I15" s="31">
        <v>92724</v>
      </c>
      <c r="J15" s="31">
        <v>180713</v>
      </c>
      <c r="K15" s="31">
        <v>38130</v>
      </c>
      <c r="L15" s="31">
        <v>142583</v>
      </c>
      <c r="M15" s="31">
        <v>586047</v>
      </c>
      <c r="N15" s="31">
        <v>0</v>
      </c>
      <c r="O15" s="31">
        <v>0</v>
      </c>
      <c r="P15" s="31">
        <v>0</v>
      </c>
      <c r="Q15" s="31">
        <v>728630</v>
      </c>
    </row>
    <row r="16" spans="2:17" ht="24.75" customHeight="1" x14ac:dyDescent="0.3">
      <c r="B16" s="30" t="s">
        <v>25</v>
      </c>
      <c r="C16" s="31">
        <v>15042</v>
      </c>
      <c r="D16" s="31">
        <v>152545</v>
      </c>
      <c r="E16" s="31">
        <v>8134</v>
      </c>
      <c r="F16" s="31">
        <v>175721</v>
      </c>
      <c r="G16" s="31">
        <v>0</v>
      </c>
      <c r="H16" s="31">
        <v>34317</v>
      </c>
      <c r="I16" s="31">
        <v>123636</v>
      </c>
      <c r="J16" s="31">
        <v>52085</v>
      </c>
      <c r="K16" s="31">
        <v>0</v>
      </c>
      <c r="L16" s="31">
        <v>52085</v>
      </c>
      <c r="M16" s="31">
        <v>400963</v>
      </c>
      <c r="N16" s="31">
        <v>0</v>
      </c>
      <c r="O16" s="31">
        <v>0</v>
      </c>
      <c r="P16" s="31">
        <v>0</v>
      </c>
      <c r="Q16" s="31">
        <v>453048</v>
      </c>
    </row>
    <row r="17" spans="2:17" ht="24.75" customHeight="1" x14ac:dyDescent="0.3">
      <c r="B17" s="30" t="s">
        <v>26</v>
      </c>
      <c r="C17" s="31">
        <v>0</v>
      </c>
      <c r="D17" s="31">
        <v>314276</v>
      </c>
      <c r="E17" s="31">
        <v>12167</v>
      </c>
      <c r="F17" s="31">
        <v>326443</v>
      </c>
      <c r="G17" s="31">
        <v>428916</v>
      </c>
      <c r="H17" s="31">
        <v>0</v>
      </c>
      <c r="I17" s="31">
        <v>428916</v>
      </c>
      <c r="J17" s="31">
        <v>-102473</v>
      </c>
      <c r="K17" s="31">
        <v>-46200</v>
      </c>
      <c r="L17" s="31">
        <v>-56273</v>
      </c>
      <c r="M17" s="31">
        <v>1351946</v>
      </c>
      <c r="N17" s="31">
        <v>0</v>
      </c>
      <c r="O17" s="31">
        <v>0</v>
      </c>
      <c r="P17" s="31">
        <v>458000</v>
      </c>
      <c r="Q17" s="31">
        <v>837673</v>
      </c>
    </row>
    <row r="18" spans="2:17" ht="24.75" customHeight="1" x14ac:dyDescent="0.3">
      <c r="B18" s="30" t="s">
        <v>27</v>
      </c>
      <c r="C18" s="31">
        <v>734112</v>
      </c>
      <c r="D18" s="31">
        <v>0</v>
      </c>
      <c r="E18" s="31">
        <v>868</v>
      </c>
      <c r="F18" s="31">
        <v>734980</v>
      </c>
      <c r="G18" s="31">
        <v>0</v>
      </c>
      <c r="H18" s="31">
        <v>0</v>
      </c>
      <c r="I18" s="31">
        <v>0</v>
      </c>
      <c r="J18" s="31">
        <v>734980</v>
      </c>
      <c r="K18" s="31">
        <v>242257</v>
      </c>
      <c r="L18" s="31">
        <v>492723</v>
      </c>
      <c r="M18" s="31">
        <v>1044092</v>
      </c>
      <c r="N18" s="31">
        <v>275887</v>
      </c>
      <c r="O18" s="31">
        <v>0</v>
      </c>
      <c r="P18" s="31">
        <v>0</v>
      </c>
      <c r="Q18" s="31">
        <v>1260928</v>
      </c>
    </row>
    <row r="19" spans="2:17" ht="24.75" customHeight="1" x14ac:dyDescent="0.3">
      <c r="B19" s="30" t="s">
        <v>28</v>
      </c>
      <c r="C19" s="31">
        <v>172170</v>
      </c>
      <c r="D19" s="31">
        <v>0</v>
      </c>
      <c r="E19" s="31">
        <v>0</v>
      </c>
      <c r="F19" s="31">
        <v>172170</v>
      </c>
      <c r="G19" s="31">
        <v>0</v>
      </c>
      <c r="H19" s="31">
        <v>0</v>
      </c>
      <c r="I19" s="31">
        <v>0</v>
      </c>
      <c r="J19" s="31">
        <v>172170</v>
      </c>
      <c r="K19" s="31">
        <v>0</v>
      </c>
      <c r="L19" s="31">
        <v>172170</v>
      </c>
      <c r="M19" s="31">
        <v>353611</v>
      </c>
      <c r="N19" s="31">
        <v>0</v>
      </c>
      <c r="O19" s="31">
        <v>0</v>
      </c>
      <c r="P19" s="31">
        <v>0</v>
      </c>
      <c r="Q19" s="31">
        <v>525781</v>
      </c>
    </row>
    <row r="20" spans="2:17" ht="24.75" customHeight="1" x14ac:dyDescent="0.3">
      <c r="B20" s="30" t="s">
        <v>29</v>
      </c>
      <c r="C20" s="31">
        <v>888007</v>
      </c>
      <c r="D20" s="31">
        <v>0</v>
      </c>
      <c r="E20" s="31">
        <v>0</v>
      </c>
      <c r="F20" s="31">
        <v>888007</v>
      </c>
      <c r="G20" s="31">
        <v>0</v>
      </c>
      <c r="H20" s="31">
        <v>182927</v>
      </c>
      <c r="I20" s="31">
        <v>182927</v>
      </c>
      <c r="J20" s="31">
        <v>705079</v>
      </c>
      <c r="K20" s="31">
        <v>206885</v>
      </c>
      <c r="L20" s="31">
        <v>498194</v>
      </c>
      <c r="M20" s="31">
        <v>1586487</v>
      </c>
      <c r="N20" s="31">
        <v>0</v>
      </c>
      <c r="O20" s="31">
        <v>0</v>
      </c>
      <c r="P20" s="31">
        <v>60000</v>
      </c>
      <c r="Q20" s="31">
        <v>2024681</v>
      </c>
    </row>
    <row r="21" spans="2:17" ht="24.75" customHeight="1" x14ac:dyDescent="0.3">
      <c r="B21" s="30" t="s">
        <v>30</v>
      </c>
      <c r="C21" s="31">
        <v>166503</v>
      </c>
      <c r="D21" s="31">
        <v>792909</v>
      </c>
      <c r="E21" s="31">
        <v>0</v>
      </c>
      <c r="F21" s="31">
        <v>959412</v>
      </c>
      <c r="G21" s="31">
        <v>0</v>
      </c>
      <c r="H21" s="31">
        <v>416596</v>
      </c>
      <c r="I21" s="31">
        <v>481879</v>
      </c>
      <c r="J21" s="31">
        <v>477533</v>
      </c>
      <c r="K21" s="31">
        <v>155198</v>
      </c>
      <c r="L21" s="31">
        <v>322335</v>
      </c>
      <c r="M21" s="31">
        <v>1975670</v>
      </c>
      <c r="N21" s="31">
        <v>0</v>
      </c>
      <c r="O21" s="31">
        <v>0</v>
      </c>
      <c r="P21" s="31">
        <v>50000</v>
      </c>
      <c r="Q21" s="31">
        <v>2248005</v>
      </c>
    </row>
    <row r="22" spans="2:17" ht="24.75" customHeight="1" x14ac:dyDescent="0.3">
      <c r="B22" s="30" t="s">
        <v>31</v>
      </c>
      <c r="C22" s="31">
        <v>12364</v>
      </c>
      <c r="D22" s="31">
        <v>46422</v>
      </c>
      <c r="E22" s="31">
        <v>21861</v>
      </c>
      <c r="F22" s="31">
        <v>80647</v>
      </c>
      <c r="G22" s="31">
        <v>0</v>
      </c>
      <c r="H22" s="31">
        <v>6351</v>
      </c>
      <c r="I22" s="31">
        <v>13793</v>
      </c>
      <c r="J22" s="31">
        <v>66853</v>
      </c>
      <c r="K22" s="31">
        <v>20056</v>
      </c>
      <c r="L22" s="31">
        <v>46797</v>
      </c>
      <c r="M22" s="31">
        <v>67724</v>
      </c>
      <c r="N22" s="31">
        <v>0</v>
      </c>
      <c r="O22" s="31">
        <v>0</v>
      </c>
      <c r="P22" s="31">
        <v>7500</v>
      </c>
      <c r="Q22" s="31">
        <v>107021</v>
      </c>
    </row>
    <row r="23" spans="2:17" ht="24.75" customHeight="1" x14ac:dyDescent="0.3">
      <c r="B23" s="30" t="s">
        <v>32</v>
      </c>
      <c r="C23" s="31">
        <v>0</v>
      </c>
      <c r="D23" s="31">
        <v>39433</v>
      </c>
      <c r="E23" s="31">
        <v>524</v>
      </c>
      <c r="F23" s="31">
        <v>39957</v>
      </c>
      <c r="G23" s="31">
        <v>63709</v>
      </c>
      <c r="H23" s="31">
        <v>0</v>
      </c>
      <c r="I23" s="31">
        <v>100883</v>
      </c>
      <c r="J23" s="31">
        <v>-60927</v>
      </c>
      <c r="K23" s="31">
        <v>-18278</v>
      </c>
      <c r="L23" s="31">
        <v>-42649</v>
      </c>
      <c r="M23" s="31">
        <v>-1254908</v>
      </c>
      <c r="N23" s="31">
        <v>0</v>
      </c>
      <c r="O23" s="31">
        <v>0</v>
      </c>
      <c r="P23" s="31">
        <v>0</v>
      </c>
      <c r="Q23" s="31">
        <v>-1297556</v>
      </c>
    </row>
    <row r="24" spans="2:17" ht="24.75" customHeight="1" x14ac:dyDescent="0.3">
      <c r="B24" s="30" t="s">
        <v>33</v>
      </c>
      <c r="C24" s="31">
        <v>974120</v>
      </c>
      <c r="D24" s="31">
        <v>0</v>
      </c>
      <c r="E24" s="31">
        <v>0</v>
      </c>
      <c r="F24" s="31">
        <v>974120</v>
      </c>
      <c r="G24" s="31">
        <v>0</v>
      </c>
      <c r="H24" s="31">
        <v>0</v>
      </c>
      <c r="I24" s="31">
        <v>0</v>
      </c>
      <c r="J24" s="31">
        <v>974120</v>
      </c>
      <c r="K24" s="31">
        <v>318081</v>
      </c>
      <c r="L24" s="31">
        <v>656039</v>
      </c>
      <c r="M24" s="31">
        <v>3965149</v>
      </c>
      <c r="N24" s="31">
        <v>0</v>
      </c>
      <c r="O24" s="31">
        <v>689193</v>
      </c>
      <c r="P24" s="31">
        <v>0</v>
      </c>
      <c r="Q24" s="31">
        <v>3931995</v>
      </c>
    </row>
    <row r="25" spans="2:17" ht="24.75" customHeight="1" x14ac:dyDescent="0.3">
      <c r="B25" s="30" t="s">
        <v>34</v>
      </c>
      <c r="C25" s="31">
        <v>61518</v>
      </c>
      <c r="D25" s="31">
        <v>0</v>
      </c>
      <c r="E25" s="31">
        <v>75829</v>
      </c>
      <c r="F25" s="31">
        <v>137348</v>
      </c>
      <c r="G25" s="31">
        <v>0</v>
      </c>
      <c r="H25" s="31">
        <v>13480</v>
      </c>
      <c r="I25" s="31">
        <v>49000</v>
      </c>
      <c r="J25" s="31">
        <v>88348</v>
      </c>
      <c r="K25" s="31">
        <v>26504</v>
      </c>
      <c r="L25" s="31">
        <v>61843</v>
      </c>
      <c r="M25" s="31">
        <v>1612334</v>
      </c>
      <c r="N25" s="31">
        <v>0</v>
      </c>
      <c r="O25" s="31">
        <v>0</v>
      </c>
      <c r="P25" s="31">
        <v>0</v>
      </c>
      <c r="Q25" s="31">
        <v>1674177</v>
      </c>
    </row>
    <row r="26" spans="2:17" ht="24.75" customHeight="1" x14ac:dyDescent="0.3">
      <c r="B26" s="30" t="s">
        <v>35</v>
      </c>
      <c r="C26" s="31">
        <v>199900</v>
      </c>
      <c r="D26" s="31">
        <v>0</v>
      </c>
      <c r="E26" s="31">
        <v>0</v>
      </c>
      <c r="F26" s="31">
        <v>199900</v>
      </c>
      <c r="G26" s="31">
        <v>0</v>
      </c>
      <c r="H26" s="31">
        <v>115571</v>
      </c>
      <c r="I26" s="31">
        <v>115571</v>
      </c>
      <c r="J26" s="31">
        <v>84329</v>
      </c>
      <c r="K26" s="31">
        <v>0</v>
      </c>
      <c r="L26" s="31">
        <v>84329</v>
      </c>
      <c r="M26" s="31">
        <v>94617</v>
      </c>
      <c r="N26" s="31">
        <v>0</v>
      </c>
      <c r="O26" s="31">
        <v>0</v>
      </c>
      <c r="P26" s="31">
        <v>0</v>
      </c>
      <c r="Q26" s="31">
        <v>178946</v>
      </c>
    </row>
    <row r="27" spans="2:17" ht="24.75" customHeight="1" x14ac:dyDescent="0.3">
      <c r="B27" s="30" t="s">
        <v>36</v>
      </c>
      <c r="C27" s="31">
        <v>52166</v>
      </c>
      <c r="D27" s="31">
        <v>0</v>
      </c>
      <c r="E27" s="31">
        <v>1963</v>
      </c>
      <c r="F27" s="31">
        <v>54129</v>
      </c>
      <c r="G27" s="31">
        <v>0</v>
      </c>
      <c r="H27" s="31">
        <v>0</v>
      </c>
      <c r="I27" s="31">
        <v>0</v>
      </c>
      <c r="J27" s="31">
        <v>54129</v>
      </c>
      <c r="K27" s="31">
        <v>0</v>
      </c>
      <c r="L27" s="31">
        <v>54129</v>
      </c>
      <c r="M27" s="31">
        <v>726011</v>
      </c>
      <c r="N27" s="31">
        <v>0</v>
      </c>
      <c r="O27" s="31">
        <v>0</v>
      </c>
      <c r="P27" s="31">
        <v>0</v>
      </c>
      <c r="Q27" s="31">
        <v>780140</v>
      </c>
    </row>
    <row r="28" spans="2:17" ht="24.75" customHeight="1" x14ac:dyDescent="0.3">
      <c r="B28" s="30" t="s">
        <v>37</v>
      </c>
      <c r="C28" s="31">
        <v>236896</v>
      </c>
      <c r="D28" s="31">
        <v>182816</v>
      </c>
      <c r="E28" s="31">
        <v>45343</v>
      </c>
      <c r="F28" s="31">
        <v>465055</v>
      </c>
      <c r="G28" s="31">
        <v>0</v>
      </c>
      <c r="H28" s="31">
        <v>1172</v>
      </c>
      <c r="I28" s="31">
        <v>45905</v>
      </c>
      <c r="J28" s="31">
        <v>419151</v>
      </c>
      <c r="K28" s="31">
        <v>113171</v>
      </c>
      <c r="L28" s="31">
        <v>305980</v>
      </c>
      <c r="M28" s="31">
        <v>719888</v>
      </c>
      <c r="N28" s="31">
        <v>75000</v>
      </c>
      <c r="O28" s="31">
        <v>0</v>
      </c>
      <c r="P28" s="31">
        <v>50000</v>
      </c>
      <c r="Q28" s="31">
        <v>900868</v>
      </c>
    </row>
    <row r="29" spans="2:17" ht="24.75" customHeight="1" x14ac:dyDescent="0.3">
      <c r="B29" s="30" t="s">
        <v>38</v>
      </c>
      <c r="C29" s="31">
        <v>216225</v>
      </c>
      <c r="D29" s="31">
        <v>0</v>
      </c>
      <c r="E29" s="31">
        <v>1487</v>
      </c>
      <c r="F29" s="31">
        <v>217712</v>
      </c>
      <c r="G29" s="31">
        <v>0</v>
      </c>
      <c r="H29" s="31">
        <v>40639</v>
      </c>
      <c r="I29" s="31">
        <v>62393</v>
      </c>
      <c r="J29" s="31">
        <v>155319</v>
      </c>
      <c r="K29" s="31">
        <v>46596</v>
      </c>
      <c r="L29" s="31">
        <v>108723</v>
      </c>
      <c r="M29" s="31">
        <v>278594</v>
      </c>
      <c r="N29" s="31">
        <v>0</v>
      </c>
      <c r="O29" s="31">
        <v>0</v>
      </c>
      <c r="P29" s="31">
        <v>45045</v>
      </c>
      <c r="Q29" s="31">
        <v>342272</v>
      </c>
    </row>
    <row r="30" spans="2:17" ht="24.75" customHeight="1" x14ac:dyDescent="0.3">
      <c r="B30" s="30" t="s">
        <v>196</v>
      </c>
      <c r="C30" s="31">
        <v>58077</v>
      </c>
      <c r="D30" s="31">
        <v>0</v>
      </c>
      <c r="E30" s="31">
        <v>0</v>
      </c>
      <c r="F30" s="31">
        <v>58077</v>
      </c>
      <c r="G30" s="31">
        <v>0</v>
      </c>
      <c r="H30" s="31">
        <v>6153</v>
      </c>
      <c r="I30" s="31">
        <v>6153</v>
      </c>
      <c r="J30" s="31">
        <v>51923</v>
      </c>
      <c r="K30" s="31">
        <v>17423</v>
      </c>
      <c r="L30" s="31">
        <v>34500</v>
      </c>
      <c r="M30" s="31">
        <v>345155</v>
      </c>
      <c r="N30" s="31">
        <v>0</v>
      </c>
      <c r="O30" s="31">
        <v>0</v>
      </c>
      <c r="P30" s="31">
        <v>0</v>
      </c>
      <c r="Q30" s="31">
        <v>379656</v>
      </c>
    </row>
    <row r="31" spans="2:17" ht="24.75" customHeight="1" x14ac:dyDescent="0.3">
      <c r="B31" s="30" t="s">
        <v>197</v>
      </c>
      <c r="C31" s="31">
        <v>0</v>
      </c>
      <c r="D31" s="31">
        <v>0</v>
      </c>
      <c r="E31" s="31">
        <v>0</v>
      </c>
      <c r="F31" s="31">
        <v>0</v>
      </c>
      <c r="G31" s="31">
        <v>201019</v>
      </c>
      <c r="H31" s="31">
        <v>0</v>
      </c>
      <c r="I31" s="31">
        <v>201019</v>
      </c>
      <c r="J31" s="31">
        <v>-201019</v>
      </c>
      <c r="K31" s="31">
        <v>0</v>
      </c>
      <c r="L31" s="31">
        <v>-201019</v>
      </c>
      <c r="M31" s="31">
        <v>1106948</v>
      </c>
      <c r="N31" s="31">
        <v>0</v>
      </c>
      <c r="O31" s="31">
        <v>0</v>
      </c>
      <c r="P31" s="31">
        <v>0</v>
      </c>
      <c r="Q31" s="31">
        <v>905929</v>
      </c>
    </row>
    <row r="32" spans="2:17" ht="24.75" customHeight="1" x14ac:dyDescent="0.3">
      <c r="B32" s="30" t="s">
        <v>217</v>
      </c>
      <c r="C32" s="31">
        <v>0</v>
      </c>
      <c r="D32" s="31">
        <v>9123</v>
      </c>
      <c r="E32" s="31">
        <v>0</v>
      </c>
      <c r="F32" s="31">
        <v>9123</v>
      </c>
      <c r="G32" s="31">
        <v>0</v>
      </c>
      <c r="H32" s="31">
        <v>9082</v>
      </c>
      <c r="I32" s="31">
        <v>9082</v>
      </c>
      <c r="J32" s="31">
        <v>41</v>
      </c>
      <c r="K32" s="31">
        <v>12</v>
      </c>
      <c r="L32" s="31">
        <v>29</v>
      </c>
      <c r="M32" s="31">
        <v>0</v>
      </c>
      <c r="N32" s="31">
        <v>0</v>
      </c>
      <c r="O32" s="31">
        <v>0</v>
      </c>
      <c r="P32" s="31">
        <v>0</v>
      </c>
      <c r="Q32" s="31">
        <v>29</v>
      </c>
    </row>
    <row r="33" spans="2:17" ht="24.75" customHeight="1" x14ac:dyDescent="0.3">
      <c r="B33" s="30" t="s">
        <v>198</v>
      </c>
      <c r="C33" s="31">
        <v>0</v>
      </c>
      <c r="D33" s="31">
        <v>0</v>
      </c>
      <c r="E33" s="31">
        <v>0</v>
      </c>
      <c r="F33" s="31">
        <v>0</v>
      </c>
      <c r="G33" s="31">
        <v>198234</v>
      </c>
      <c r="H33" s="31">
        <v>0</v>
      </c>
      <c r="I33" s="31">
        <v>198234</v>
      </c>
      <c r="J33" s="31">
        <v>-198234</v>
      </c>
      <c r="K33" s="31">
        <v>0</v>
      </c>
      <c r="L33" s="31">
        <v>-198234</v>
      </c>
      <c r="M33" s="31">
        <v>-389968</v>
      </c>
      <c r="N33" s="31">
        <v>0</v>
      </c>
      <c r="O33" s="31">
        <v>0</v>
      </c>
      <c r="P33" s="31">
        <v>0</v>
      </c>
      <c r="Q33" s="31">
        <v>-588202</v>
      </c>
    </row>
    <row r="34" spans="2:17" ht="24.75" customHeight="1" x14ac:dyDescent="0.3">
      <c r="B34" s="30" t="s">
        <v>199</v>
      </c>
      <c r="C34" s="31">
        <v>51482</v>
      </c>
      <c r="D34" s="31">
        <v>0</v>
      </c>
      <c r="E34" s="31">
        <v>0</v>
      </c>
      <c r="F34" s="31">
        <v>51482</v>
      </c>
      <c r="G34" s="31">
        <v>0</v>
      </c>
      <c r="H34" s="31">
        <v>0</v>
      </c>
      <c r="I34" s="31">
        <v>0</v>
      </c>
      <c r="J34" s="31">
        <v>51482</v>
      </c>
      <c r="K34" s="31">
        <v>15446</v>
      </c>
      <c r="L34" s="31">
        <v>36036</v>
      </c>
      <c r="M34" s="31">
        <v>152085</v>
      </c>
      <c r="N34" s="31">
        <v>0</v>
      </c>
      <c r="O34" s="31">
        <v>0</v>
      </c>
      <c r="P34" s="31">
        <v>0</v>
      </c>
      <c r="Q34" s="31">
        <v>188121</v>
      </c>
    </row>
    <row r="35" spans="2:17" ht="24.75" customHeight="1" x14ac:dyDescent="0.3">
      <c r="B35" s="30" t="s">
        <v>218</v>
      </c>
      <c r="C35" s="31">
        <v>-14804</v>
      </c>
      <c r="D35" s="31">
        <v>0</v>
      </c>
      <c r="E35" s="31">
        <v>0</v>
      </c>
      <c r="F35" s="31">
        <v>-14804</v>
      </c>
      <c r="G35" s="31">
        <v>0</v>
      </c>
      <c r="H35" s="31">
        <v>0</v>
      </c>
      <c r="I35" s="31">
        <v>0</v>
      </c>
      <c r="J35" s="31">
        <v>-14804</v>
      </c>
      <c r="K35" s="31">
        <v>0</v>
      </c>
      <c r="L35" s="31">
        <v>-14804</v>
      </c>
      <c r="M35" s="31">
        <v>-237497</v>
      </c>
      <c r="N35" s="31">
        <v>0</v>
      </c>
      <c r="O35" s="31">
        <v>0</v>
      </c>
      <c r="P35" s="31">
        <v>0</v>
      </c>
      <c r="Q35" s="31">
        <v>-252301</v>
      </c>
    </row>
    <row r="36" spans="2:17" ht="24.75" customHeight="1" x14ac:dyDescent="0.3">
      <c r="B36" s="30" t="s">
        <v>40</v>
      </c>
      <c r="C36" s="31">
        <v>224876</v>
      </c>
      <c r="D36" s="31">
        <v>0</v>
      </c>
      <c r="E36" s="31">
        <v>17848</v>
      </c>
      <c r="F36" s="31">
        <v>242724</v>
      </c>
      <c r="G36" s="31">
        <v>0</v>
      </c>
      <c r="H36" s="31">
        <v>0</v>
      </c>
      <c r="I36" s="31">
        <v>0</v>
      </c>
      <c r="J36" s="31">
        <v>242724</v>
      </c>
      <c r="K36" s="31">
        <v>0</v>
      </c>
      <c r="L36" s="31">
        <v>242724</v>
      </c>
      <c r="M36" s="31">
        <v>-124206</v>
      </c>
      <c r="N36" s="31">
        <v>0</v>
      </c>
      <c r="O36" s="31">
        <v>0</v>
      </c>
      <c r="P36" s="31">
        <v>0</v>
      </c>
      <c r="Q36" s="31">
        <v>118518</v>
      </c>
    </row>
    <row r="37" spans="2:17" ht="24.75" customHeight="1" x14ac:dyDescent="0.3">
      <c r="B37" s="30" t="s">
        <v>41</v>
      </c>
      <c r="C37" s="31">
        <v>116653</v>
      </c>
      <c r="D37" s="31">
        <v>171317</v>
      </c>
      <c r="E37" s="31">
        <v>-28353</v>
      </c>
      <c r="F37" s="31">
        <v>259616</v>
      </c>
      <c r="G37" s="31">
        <v>0</v>
      </c>
      <c r="H37" s="31">
        <v>5503</v>
      </c>
      <c r="I37" s="31">
        <v>15296</v>
      </c>
      <c r="J37" s="31">
        <v>244320</v>
      </c>
      <c r="K37" s="31">
        <v>68936</v>
      </c>
      <c r="L37" s="31">
        <v>175384</v>
      </c>
      <c r="M37" s="31">
        <v>257984</v>
      </c>
      <c r="N37" s="31">
        <v>0</v>
      </c>
      <c r="O37" s="31">
        <v>0</v>
      </c>
      <c r="P37" s="31">
        <v>60000</v>
      </c>
      <c r="Q37" s="31">
        <v>373369</v>
      </c>
    </row>
    <row r="38" spans="2:17" ht="24.75" customHeight="1" x14ac:dyDescent="0.3">
      <c r="B38" s="30" t="s">
        <v>42</v>
      </c>
      <c r="C38" s="31">
        <v>69592</v>
      </c>
      <c r="D38" s="31">
        <v>0</v>
      </c>
      <c r="E38" s="31">
        <v>0</v>
      </c>
      <c r="F38" s="31">
        <v>69592</v>
      </c>
      <c r="G38" s="31">
        <v>0</v>
      </c>
      <c r="H38" s="31">
        <v>0</v>
      </c>
      <c r="I38" s="31">
        <v>0</v>
      </c>
      <c r="J38" s="31">
        <v>69592</v>
      </c>
      <c r="K38" s="31">
        <v>20878</v>
      </c>
      <c r="L38" s="31">
        <v>48714</v>
      </c>
      <c r="M38" s="31">
        <v>1164110</v>
      </c>
      <c r="N38" s="31">
        <v>250000</v>
      </c>
      <c r="O38" s="31">
        <v>0</v>
      </c>
      <c r="P38" s="31">
        <v>25667</v>
      </c>
      <c r="Q38" s="31">
        <v>937157</v>
      </c>
    </row>
    <row r="39" spans="2:17" ht="24.75" customHeight="1" x14ac:dyDescent="0.3">
      <c r="B39" s="30" t="s">
        <v>43</v>
      </c>
      <c r="C39" s="31">
        <v>39759</v>
      </c>
      <c r="D39" s="31">
        <v>18629</v>
      </c>
      <c r="E39" s="31">
        <v>25104</v>
      </c>
      <c r="F39" s="31">
        <v>83491</v>
      </c>
      <c r="G39" s="31">
        <v>0</v>
      </c>
      <c r="H39" s="31">
        <v>4107</v>
      </c>
      <c r="I39" s="31">
        <v>35645</v>
      </c>
      <c r="J39" s="31">
        <v>47846</v>
      </c>
      <c r="K39" s="31">
        <v>15505</v>
      </c>
      <c r="L39" s="31">
        <v>32341</v>
      </c>
      <c r="M39" s="31">
        <v>61735</v>
      </c>
      <c r="N39" s="31">
        <v>0</v>
      </c>
      <c r="O39" s="31">
        <v>0</v>
      </c>
      <c r="P39" s="31">
        <v>0</v>
      </c>
      <c r="Q39" s="31">
        <v>94076</v>
      </c>
    </row>
    <row r="40" spans="2:17" ht="24.75" customHeight="1" x14ac:dyDescent="0.3">
      <c r="B40" s="30" t="s">
        <v>44</v>
      </c>
      <c r="C40" s="31">
        <v>5911</v>
      </c>
      <c r="D40" s="31">
        <v>52418</v>
      </c>
      <c r="E40" s="31">
        <v>17041</v>
      </c>
      <c r="F40" s="31">
        <v>75370</v>
      </c>
      <c r="G40" s="31">
        <v>0</v>
      </c>
      <c r="H40" s="31">
        <v>55867</v>
      </c>
      <c r="I40" s="31">
        <v>55867</v>
      </c>
      <c r="J40" s="31">
        <v>19504</v>
      </c>
      <c r="K40" s="31">
        <v>0</v>
      </c>
      <c r="L40" s="31">
        <v>19504</v>
      </c>
      <c r="M40" s="31">
        <v>1487817</v>
      </c>
      <c r="N40" s="31">
        <v>0</v>
      </c>
      <c r="O40" s="31">
        <v>0</v>
      </c>
      <c r="P40" s="31">
        <v>0</v>
      </c>
      <c r="Q40" s="31">
        <v>1507320</v>
      </c>
    </row>
    <row r="41" spans="2:17" ht="24.75" customHeight="1" x14ac:dyDescent="0.3">
      <c r="B41" s="30" t="s">
        <v>45</v>
      </c>
      <c r="C41" s="31">
        <v>0</v>
      </c>
      <c r="D41" s="31">
        <v>1064946</v>
      </c>
      <c r="E41" s="31">
        <v>24259</v>
      </c>
      <c r="F41" s="31">
        <v>1089205</v>
      </c>
      <c r="G41" s="31">
        <v>261979</v>
      </c>
      <c r="H41" s="31">
        <v>0</v>
      </c>
      <c r="I41" s="31">
        <v>261979</v>
      </c>
      <c r="J41" s="31">
        <v>827226</v>
      </c>
      <c r="K41" s="31">
        <v>220742</v>
      </c>
      <c r="L41" s="31">
        <v>606484</v>
      </c>
      <c r="M41" s="31">
        <v>5336622</v>
      </c>
      <c r="N41" s="31">
        <v>170232</v>
      </c>
      <c r="O41" s="31">
        <v>400000</v>
      </c>
      <c r="P41" s="31">
        <v>0</v>
      </c>
      <c r="Q41" s="31">
        <v>5372874</v>
      </c>
    </row>
    <row r="42" spans="2:17" ht="24.75" customHeight="1" x14ac:dyDescent="0.3">
      <c r="B42" s="30" t="s">
        <v>46</v>
      </c>
      <c r="C42" s="31">
        <v>0</v>
      </c>
      <c r="D42" s="31">
        <v>0</v>
      </c>
      <c r="E42" s="31">
        <v>0</v>
      </c>
      <c r="F42" s="31">
        <v>0</v>
      </c>
      <c r="G42" s="31">
        <v>0</v>
      </c>
      <c r="H42" s="31">
        <v>0</v>
      </c>
      <c r="I42" s="31">
        <v>0</v>
      </c>
      <c r="J42" s="31">
        <v>0</v>
      </c>
      <c r="K42" s="31">
        <v>0</v>
      </c>
      <c r="L42" s="31">
        <v>0</v>
      </c>
      <c r="M42" s="31">
        <v>0</v>
      </c>
      <c r="N42" s="31">
        <v>0</v>
      </c>
      <c r="O42" s="31">
        <v>0</v>
      </c>
      <c r="P42" s="31">
        <v>0</v>
      </c>
      <c r="Q42" s="31">
        <v>0</v>
      </c>
    </row>
    <row r="43" spans="2:17" s="80" customFormat="1" ht="24.75" customHeight="1" x14ac:dyDescent="0.25">
      <c r="B43" s="81" t="s">
        <v>47</v>
      </c>
      <c r="C43" s="82">
        <f t="shared" ref="C43:Q43" si="0">SUM(C6:C42)</f>
        <v>5239873</v>
      </c>
      <c r="D43" s="82">
        <f t="shared" si="0"/>
        <v>5245786</v>
      </c>
      <c r="E43" s="82">
        <f t="shared" si="0"/>
        <v>140974</v>
      </c>
      <c r="F43" s="82">
        <f t="shared" si="0"/>
        <v>10626632</v>
      </c>
      <c r="G43" s="82">
        <f t="shared" si="0"/>
        <v>1839955</v>
      </c>
      <c r="H43" s="82">
        <f t="shared" si="0"/>
        <v>915836</v>
      </c>
      <c r="I43" s="82">
        <f t="shared" si="0"/>
        <v>3338038</v>
      </c>
      <c r="J43" s="82">
        <f t="shared" si="0"/>
        <v>7288593</v>
      </c>
      <c r="K43" s="82">
        <f t="shared" si="0"/>
        <v>2028746</v>
      </c>
      <c r="L43" s="82">
        <f t="shared" si="0"/>
        <v>5259846</v>
      </c>
      <c r="M43" s="82">
        <f t="shared" si="0"/>
        <v>30658957</v>
      </c>
      <c r="N43" s="82">
        <f t="shared" si="0"/>
        <v>771119</v>
      </c>
      <c r="O43" s="82">
        <f t="shared" si="0"/>
        <v>1089193</v>
      </c>
      <c r="P43" s="82">
        <f t="shared" si="0"/>
        <v>756212</v>
      </c>
      <c r="Q43" s="82">
        <f t="shared" si="0"/>
        <v>33302279</v>
      </c>
    </row>
    <row r="44" spans="2:17" s="80" customFormat="1" ht="24.75" customHeight="1" x14ac:dyDescent="0.25">
      <c r="B44" s="249" t="s">
        <v>48</v>
      </c>
      <c r="C44" s="250"/>
      <c r="D44" s="250"/>
      <c r="E44" s="250"/>
      <c r="F44" s="250"/>
      <c r="G44" s="250"/>
      <c r="H44" s="250"/>
      <c r="I44" s="250"/>
      <c r="J44" s="250"/>
      <c r="K44" s="250"/>
      <c r="L44" s="250"/>
      <c r="M44" s="250"/>
      <c r="N44" s="250"/>
      <c r="O44" s="250"/>
      <c r="P44" s="250"/>
      <c r="Q44" s="251"/>
    </row>
    <row r="45" spans="2:17" ht="24.75" customHeight="1" x14ac:dyDescent="0.3">
      <c r="B45" s="30" t="s">
        <v>49</v>
      </c>
      <c r="C45" s="31">
        <v>178099</v>
      </c>
      <c r="D45" s="31">
        <v>0</v>
      </c>
      <c r="E45" s="31">
        <v>49058</v>
      </c>
      <c r="F45" s="31">
        <v>227157</v>
      </c>
      <c r="G45" s="31">
        <v>0</v>
      </c>
      <c r="H45" s="31">
        <v>0</v>
      </c>
      <c r="I45" s="31">
        <v>0</v>
      </c>
      <c r="J45" s="31">
        <v>227157</v>
      </c>
      <c r="K45" s="31">
        <v>70605</v>
      </c>
      <c r="L45" s="31">
        <v>156552</v>
      </c>
      <c r="M45" s="31">
        <v>152026</v>
      </c>
      <c r="N45" s="31">
        <v>3066</v>
      </c>
      <c r="O45" s="31">
        <v>0</v>
      </c>
      <c r="P45" s="31">
        <v>0</v>
      </c>
      <c r="Q45" s="31">
        <v>305512</v>
      </c>
    </row>
    <row r="46" spans="2:17" ht="24.75" customHeight="1" x14ac:dyDescent="0.3">
      <c r="B46" s="30" t="s">
        <v>68</v>
      </c>
      <c r="C46" s="31">
        <v>532723</v>
      </c>
      <c r="D46" s="31">
        <v>0</v>
      </c>
      <c r="E46" s="31">
        <v>0</v>
      </c>
      <c r="F46" s="31">
        <v>532723</v>
      </c>
      <c r="G46" s="31">
        <v>0</v>
      </c>
      <c r="H46" s="31">
        <v>17494</v>
      </c>
      <c r="I46" s="31">
        <v>56150</v>
      </c>
      <c r="J46" s="31">
        <v>476572</v>
      </c>
      <c r="K46" s="31">
        <v>142397</v>
      </c>
      <c r="L46" s="31">
        <v>334176</v>
      </c>
      <c r="M46" s="31">
        <v>1127482</v>
      </c>
      <c r="N46" s="31">
        <v>-83066</v>
      </c>
      <c r="O46" s="31">
        <v>200000</v>
      </c>
      <c r="P46" s="31">
        <v>60000</v>
      </c>
      <c r="Q46" s="31">
        <v>1284723</v>
      </c>
    </row>
    <row r="47" spans="2:17" ht="24.75" customHeight="1" x14ac:dyDescent="0.3">
      <c r="B47" s="30" t="s">
        <v>50</v>
      </c>
      <c r="C47" s="31">
        <v>3549077</v>
      </c>
      <c r="D47" s="31">
        <v>0</v>
      </c>
      <c r="E47" s="31">
        <v>51124</v>
      </c>
      <c r="F47" s="31">
        <v>3600201</v>
      </c>
      <c r="G47" s="31">
        <v>0</v>
      </c>
      <c r="H47" s="31">
        <v>0</v>
      </c>
      <c r="I47" s="31">
        <v>0</v>
      </c>
      <c r="J47" s="31">
        <v>3600201</v>
      </c>
      <c r="K47" s="31">
        <v>1080060</v>
      </c>
      <c r="L47" s="31">
        <v>2520141</v>
      </c>
      <c r="M47" s="31">
        <v>15760396</v>
      </c>
      <c r="N47" s="31">
        <v>0</v>
      </c>
      <c r="O47" s="31">
        <v>0</v>
      </c>
      <c r="P47" s="31">
        <v>524962</v>
      </c>
      <c r="Q47" s="31">
        <v>17755575</v>
      </c>
    </row>
    <row r="48" spans="2:17" s="80" customFormat="1" ht="24.75" customHeight="1" x14ac:dyDescent="0.25">
      <c r="B48" s="81" t="s">
        <v>47</v>
      </c>
      <c r="C48" s="82">
        <f>SUM(C45:C47)</f>
        <v>4259899</v>
      </c>
      <c r="D48" s="82">
        <f t="shared" ref="D48:Q48" si="1">SUM(D45:D47)</f>
        <v>0</v>
      </c>
      <c r="E48" s="82">
        <f t="shared" si="1"/>
        <v>100182</v>
      </c>
      <c r="F48" s="82">
        <f t="shared" si="1"/>
        <v>4360081</v>
      </c>
      <c r="G48" s="82">
        <f t="shared" si="1"/>
        <v>0</v>
      </c>
      <c r="H48" s="82">
        <f t="shared" si="1"/>
        <v>17494</v>
      </c>
      <c r="I48" s="82">
        <f t="shared" si="1"/>
        <v>56150</v>
      </c>
      <c r="J48" s="82">
        <f t="shared" si="1"/>
        <v>4303930</v>
      </c>
      <c r="K48" s="82">
        <f t="shared" si="1"/>
        <v>1293062</v>
      </c>
      <c r="L48" s="82">
        <f t="shared" si="1"/>
        <v>3010869</v>
      </c>
      <c r="M48" s="82">
        <f t="shared" si="1"/>
        <v>17039904</v>
      </c>
      <c r="N48" s="82">
        <f t="shared" si="1"/>
        <v>-80000</v>
      </c>
      <c r="O48" s="82">
        <f t="shared" si="1"/>
        <v>200000</v>
      </c>
      <c r="P48" s="82">
        <f t="shared" si="1"/>
        <v>584962</v>
      </c>
      <c r="Q48" s="82">
        <f t="shared" si="1"/>
        <v>19345810</v>
      </c>
    </row>
    <row r="49" spans="1:17" s="80" customFormat="1" ht="24.75" customHeight="1" x14ac:dyDescent="0.25">
      <c r="B49" s="81" t="s">
        <v>51</v>
      </c>
      <c r="C49" s="83">
        <f>C43+C48</f>
        <v>9499772</v>
      </c>
      <c r="D49" s="83">
        <f t="shared" ref="D49:Q49" si="2">D43+D48</f>
        <v>5245786</v>
      </c>
      <c r="E49" s="83">
        <f t="shared" si="2"/>
        <v>241156</v>
      </c>
      <c r="F49" s="83">
        <f t="shared" si="2"/>
        <v>14986713</v>
      </c>
      <c r="G49" s="83">
        <f t="shared" si="2"/>
        <v>1839955</v>
      </c>
      <c r="H49" s="83">
        <f t="shared" si="2"/>
        <v>933330</v>
      </c>
      <c r="I49" s="83">
        <f t="shared" si="2"/>
        <v>3394188</v>
      </c>
      <c r="J49" s="83">
        <f t="shared" si="2"/>
        <v>11592523</v>
      </c>
      <c r="K49" s="83">
        <f t="shared" si="2"/>
        <v>3321808</v>
      </c>
      <c r="L49" s="83">
        <f t="shared" si="2"/>
        <v>8270715</v>
      </c>
      <c r="M49" s="83">
        <f t="shared" si="2"/>
        <v>47698861</v>
      </c>
      <c r="N49" s="83">
        <f t="shared" si="2"/>
        <v>691119</v>
      </c>
      <c r="O49" s="83">
        <f t="shared" si="2"/>
        <v>1289193</v>
      </c>
      <c r="P49" s="83">
        <f t="shared" si="2"/>
        <v>1341174</v>
      </c>
      <c r="Q49" s="83">
        <f t="shared" si="2"/>
        <v>52648089</v>
      </c>
    </row>
    <row r="50" spans="1:17" ht="19.5" customHeight="1" x14ac:dyDescent="0.25">
      <c r="A50" s="33"/>
      <c r="B50" s="252" t="s">
        <v>52</v>
      </c>
      <c r="C50" s="252"/>
      <c r="D50" s="252"/>
      <c r="E50" s="252"/>
      <c r="F50" s="252"/>
      <c r="G50" s="252"/>
      <c r="H50" s="252"/>
      <c r="I50" s="252"/>
      <c r="J50" s="252"/>
      <c r="K50" s="252"/>
      <c r="L50" s="252"/>
      <c r="M50" s="252"/>
      <c r="N50" s="252"/>
      <c r="O50" s="252"/>
      <c r="P50" s="252"/>
      <c r="Q50" s="252"/>
    </row>
  </sheetData>
  <sheetProtection password="E931" sheet="1" objects="1" scenarios="1"/>
  <sortState ref="B6:Q41">
    <sortCondition ref="B6:B41"/>
  </sortState>
  <mergeCells count="4">
    <mergeCell ref="B3:Q3"/>
    <mergeCell ref="B44:Q44"/>
    <mergeCell ref="B50:Q50"/>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B1:S40"/>
  <sheetViews>
    <sheetView showGridLines="0" topLeftCell="A38" zoomScale="80" zoomScaleNormal="80" workbookViewId="0">
      <selection activeCell="F16" sqref="F16"/>
    </sheetView>
  </sheetViews>
  <sheetFormatPr defaultColWidth="13.85546875" defaultRowHeight="15" x14ac:dyDescent="0.25"/>
  <cols>
    <col min="1" max="1" width="13.85546875" style="13"/>
    <col min="2" max="2" width="46.7109375" style="29" customWidth="1"/>
    <col min="3" max="3" width="24" style="13" customWidth="1"/>
    <col min="4" max="9" width="19.28515625" style="13" customWidth="1"/>
    <col min="10" max="12" width="17.5703125" style="13" customWidth="1"/>
    <col min="13" max="13" width="19.28515625" style="13" customWidth="1"/>
    <col min="14" max="14" width="17.5703125" style="13" customWidth="1"/>
    <col min="15" max="15" width="18.7109375" style="13" customWidth="1"/>
    <col min="16" max="16" width="17.5703125" style="13" customWidth="1"/>
    <col min="17" max="17" width="19.42578125" style="13" customWidth="1"/>
    <col min="18" max="16384" width="13.85546875" style="13"/>
  </cols>
  <sheetData>
    <row r="1" spans="2:17" ht="22.5" customHeight="1" x14ac:dyDescent="0.25"/>
    <row r="2" spans="2:17" ht="7.5" customHeight="1" x14ac:dyDescent="0.25"/>
    <row r="3" spans="2:17" s="84" customFormat="1" ht="23.25" customHeight="1" x14ac:dyDescent="0.2">
      <c r="B3" s="259" t="s">
        <v>239</v>
      </c>
      <c r="C3" s="259"/>
      <c r="D3" s="259"/>
      <c r="E3" s="259"/>
      <c r="F3" s="259"/>
      <c r="G3" s="259"/>
      <c r="H3" s="259"/>
      <c r="I3" s="259"/>
      <c r="J3" s="259"/>
      <c r="K3" s="259"/>
      <c r="L3" s="259"/>
      <c r="M3" s="259"/>
      <c r="N3" s="259"/>
      <c r="O3" s="259"/>
      <c r="P3" s="259"/>
      <c r="Q3" s="259"/>
    </row>
    <row r="4" spans="2:17" s="84" customFormat="1" ht="47.25" customHeight="1" x14ac:dyDescent="0.2">
      <c r="B4" s="85" t="s">
        <v>0</v>
      </c>
      <c r="C4" s="86" t="s">
        <v>1</v>
      </c>
      <c r="D4" s="86" t="s">
        <v>2</v>
      </c>
      <c r="E4" s="86" t="s">
        <v>3</v>
      </c>
      <c r="F4" s="86" t="s">
        <v>4</v>
      </c>
      <c r="G4" s="87" t="s">
        <v>5</v>
      </c>
      <c r="H4" s="87" t="s">
        <v>6</v>
      </c>
      <c r="I4" s="87" t="s">
        <v>7</v>
      </c>
      <c r="J4" s="87" t="s">
        <v>8</v>
      </c>
      <c r="K4" s="88" t="s">
        <v>9</v>
      </c>
      <c r="L4" s="88" t="s">
        <v>10</v>
      </c>
      <c r="M4" s="88" t="s">
        <v>11</v>
      </c>
      <c r="N4" s="88" t="s">
        <v>12</v>
      </c>
      <c r="O4" s="88" t="s">
        <v>13</v>
      </c>
      <c r="P4" s="88" t="s">
        <v>14</v>
      </c>
      <c r="Q4" s="88" t="s">
        <v>15</v>
      </c>
    </row>
    <row r="5" spans="2:17" s="84" customFormat="1" ht="33" customHeight="1" x14ac:dyDescent="0.2">
      <c r="B5" s="256" t="s">
        <v>16</v>
      </c>
      <c r="C5" s="257"/>
      <c r="D5" s="257"/>
      <c r="E5" s="257"/>
      <c r="F5" s="257"/>
      <c r="G5" s="257"/>
      <c r="H5" s="257"/>
      <c r="I5" s="257"/>
      <c r="J5" s="257"/>
      <c r="K5" s="257"/>
      <c r="L5" s="257"/>
      <c r="M5" s="257"/>
      <c r="N5" s="257"/>
      <c r="O5" s="257"/>
      <c r="P5" s="257"/>
      <c r="Q5" s="258"/>
    </row>
    <row r="6" spans="2:17" ht="33" customHeight="1" x14ac:dyDescent="0.3">
      <c r="B6" s="30" t="s">
        <v>53</v>
      </c>
      <c r="C6" s="31">
        <v>0</v>
      </c>
      <c r="D6" s="31">
        <v>46764</v>
      </c>
      <c r="E6" s="31">
        <v>-15787</v>
      </c>
      <c r="F6" s="31">
        <v>30977</v>
      </c>
      <c r="G6" s="31">
        <v>0</v>
      </c>
      <c r="H6" s="31">
        <v>0</v>
      </c>
      <c r="I6" s="31">
        <v>12327</v>
      </c>
      <c r="J6" s="31">
        <v>18650</v>
      </c>
      <c r="K6" s="31">
        <v>10331</v>
      </c>
      <c r="L6" s="31">
        <v>8319</v>
      </c>
      <c r="M6" s="31">
        <v>0</v>
      </c>
      <c r="N6" s="31">
        <v>0</v>
      </c>
      <c r="O6" s="31">
        <v>0</v>
      </c>
      <c r="P6" s="31">
        <v>0</v>
      </c>
      <c r="Q6" s="32">
        <v>8319</v>
      </c>
    </row>
    <row r="7" spans="2:17" ht="33" customHeight="1" x14ac:dyDescent="0.3">
      <c r="B7" s="30" t="s">
        <v>200</v>
      </c>
      <c r="C7" s="31">
        <v>0</v>
      </c>
      <c r="D7" s="31">
        <v>43840</v>
      </c>
      <c r="E7" s="31">
        <v>0</v>
      </c>
      <c r="F7" s="31">
        <v>43840</v>
      </c>
      <c r="G7" s="31">
        <v>520473</v>
      </c>
      <c r="H7" s="31">
        <v>3458</v>
      </c>
      <c r="I7" s="31">
        <v>523931</v>
      </c>
      <c r="J7" s="31">
        <v>-480091</v>
      </c>
      <c r="K7" s="31">
        <v>0</v>
      </c>
      <c r="L7" s="31">
        <v>-480091</v>
      </c>
      <c r="M7" s="31">
        <v>0</v>
      </c>
      <c r="N7" s="31">
        <v>0</v>
      </c>
      <c r="O7" s="31">
        <v>0</v>
      </c>
      <c r="P7" s="31">
        <v>0</v>
      </c>
      <c r="Q7" s="32">
        <v>-480091</v>
      </c>
    </row>
    <row r="8" spans="2:17" ht="33" customHeight="1" x14ac:dyDescent="0.3">
      <c r="B8" s="30" t="s">
        <v>213</v>
      </c>
      <c r="C8" s="31">
        <v>5263122</v>
      </c>
      <c r="D8" s="31">
        <v>-142326</v>
      </c>
      <c r="E8" s="31">
        <v>0</v>
      </c>
      <c r="F8" s="31">
        <v>5120797</v>
      </c>
      <c r="G8" s="31">
        <v>0</v>
      </c>
      <c r="H8" s="31">
        <v>0</v>
      </c>
      <c r="I8" s="31">
        <v>0</v>
      </c>
      <c r="J8" s="31">
        <v>5120797</v>
      </c>
      <c r="K8" s="31">
        <v>1578937</v>
      </c>
      <c r="L8" s="31">
        <v>3541860</v>
      </c>
      <c r="M8" s="31">
        <v>0</v>
      </c>
      <c r="N8" s="31">
        <v>0</v>
      </c>
      <c r="O8" s="31">
        <v>0</v>
      </c>
      <c r="P8" s="31">
        <v>0</v>
      </c>
      <c r="Q8" s="32">
        <v>3541860</v>
      </c>
    </row>
    <row r="9" spans="2:17" ht="33" customHeight="1" x14ac:dyDescent="0.3">
      <c r="B9" s="30" t="s">
        <v>21</v>
      </c>
      <c r="C9" s="31">
        <v>0</v>
      </c>
      <c r="D9" s="31">
        <v>0</v>
      </c>
      <c r="E9" s="31">
        <v>0</v>
      </c>
      <c r="F9" s="31">
        <v>0</v>
      </c>
      <c r="G9" s="31">
        <v>0</v>
      </c>
      <c r="H9" s="31">
        <v>0</v>
      </c>
      <c r="I9" s="31">
        <v>0</v>
      </c>
      <c r="J9" s="31">
        <v>0</v>
      </c>
      <c r="K9" s="31">
        <v>14305</v>
      </c>
      <c r="L9" s="31">
        <v>-14305</v>
      </c>
      <c r="M9" s="31">
        <v>427207</v>
      </c>
      <c r="N9" s="31">
        <v>0</v>
      </c>
      <c r="O9" s="31">
        <v>0</v>
      </c>
      <c r="P9" s="31">
        <v>0</v>
      </c>
      <c r="Q9" s="32">
        <v>412902</v>
      </c>
    </row>
    <row r="10" spans="2:17" ht="33" customHeight="1" x14ac:dyDescent="0.3">
      <c r="B10" s="30" t="s">
        <v>54</v>
      </c>
      <c r="C10" s="31">
        <v>0</v>
      </c>
      <c r="D10" s="31">
        <v>0</v>
      </c>
      <c r="E10" s="31">
        <v>25855</v>
      </c>
      <c r="F10" s="31">
        <v>25855</v>
      </c>
      <c r="G10" s="31">
        <v>0</v>
      </c>
      <c r="H10" s="31">
        <v>0</v>
      </c>
      <c r="I10" s="31">
        <v>0</v>
      </c>
      <c r="J10" s="31">
        <v>25855</v>
      </c>
      <c r="K10" s="31">
        <v>0</v>
      </c>
      <c r="L10" s="31">
        <v>25855</v>
      </c>
      <c r="M10" s="31">
        <v>42471</v>
      </c>
      <c r="N10" s="31">
        <v>0</v>
      </c>
      <c r="O10" s="31">
        <v>0</v>
      </c>
      <c r="P10" s="31">
        <v>0</v>
      </c>
      <c r="Q10" s="32">
        <v>68325</v>
      </c>
    </row>
    <row r="11" spans="2:17" ht="33" customHeight="1" x14ac:dyDescent="0.3">
      <c r="B11" s="30" t="s">
        <v>55</v>
      </c>
      <c r="C11" s="31">
        <v>654942</v>
      </c>
      <c r="D11" s="31">
        <v>0</v>
      </c>
      <c r="E11" s="31">
        <v>0</v>
      </c>
      <c r="F11" s="31">
        <v>654942</v>
      </c>
      <c r="G11" s="31">
        <v>0</v>
      </c>
      <c r="H11" s="31">
        <v>0</v>
      </c>
      <c r="I11" s="31">
        <v>0</v>
      </c>
      <c r="J11" s="31">
        <v>654942</v>
      </c>
      <c r="K11" s="31">
        <v>0</v>
      </c>
      <c r="L11" s="31">
        <v>654942</v>
      </c>
      <c r="M11" s="31">
        <v>0</v>
      </c>
      <c r="N11" s="31">
        <v>0</v>
      </c>
      <c r="O11" s="31">
        <v>0</v>
      </c>
      <c r="P11" s="31">
        <v>0</v>
      </c>
      <c r="Q11" s="32">
        <v>654942</v>
      </c>
    </row>
    <row r="12" spans="2:17" ht="33" customHeight="1" x14ac:dyDescent="0.3">
      <c r="B12" s="30" t="s">
        <v>23</v>
      </c>
      <c r="C12" s="31">
        <v>0</v>
      </c>
      <c r="D12" s="31">
        <v>0</v>
      </c>
      <c r="E12" s="31">
        <v>-18101</v>
      </c>
      <c r="F12" s="31">
        <v>-18101</v>
      </c>
      <c r="G12" s="31">
        <v>0</v>
      </c>
      <c r="H12" s="31">
        <v>0</v>
      </c>
      <c r="I12" s="31">
        <v>0</v>
      </c>
      <c r="J12" s="31">
        <v>-18101</v>
      </c>
      <c r="K12" s="31">
        <v>0</v>
      </c>
      <c r="L12" s="31">
        <v>-18101</v>
      </c>
      <c r="M12" s="31">
        <v>65761</v>
      </c>
      <c r="N12" s="31">
        <v>0</v>
      </c>
      <c r="O12" s="31">
        <v>0</v>
      </c>
      <c r="P12" s="31">
        <v>0</v>
      </c>
      <c r="Q12" s="32">
        <v>47661</v>
      </c>
    </row>
    <row r="13" spans="2:17" ht="33" customHeight="1" x14ac:dyDescent="0.3">
      <c r="B13" s="30" t="s">
        <v>56</v>
      </c>
      <c r="C13" s="31">
        <v>0</v>
      </c>
      <c r="D13" s="31">
        <v>0</v>
      </c>
      <c r="E13" s="31">
        <v>0</v>
      </c>
      <c r="F13" s="31">
        <v>0</v>
      </c>
      <c r="G13" s="31">
        <v>0</v>
      </c>
      <c r="H13" s="31">
        <v>0</v>
      </c>
      <c r="I13" s="31">
        <v>0</v>
      </c>
      <c r="J13" s="31">
        <v>0</v>
      </c>
      <c r="K13" s="31">
        <v>15489</v>
      </c>
      <c r="L13" s="31">
        <v>-15489</v>
      </c>
      <c r="M13" s="31">
        <v>0</v>
      </c>
      <c r="N13" s="31">
        <v>-15489</v>
      </c>
      <c r="O13" s="31">
        <v>0</v>
      </c>
      <c r="P13" s="31">
        <v>0</v>
      </c>
      <c r="Q13" s="32">
        <v>0</v>
      </c>
    </row>
    <row r="14" spans="2:17" ht="33" customHeight="1" x14ac:dyDescent="0.3">
      <c r="B14" s="30" t="s">
        <v>57</v>
      </c>
      <c r="C14" s="31">
        <v>0</v>
      </c>
      <c r="D14" s="31">
        <v>10311</v>
      </c>
      <c r="E14" s="31">
        <v>0</v>
      </c>
      <c r="F14" s="31">
        <v>10311</v>
      </c>
      <c r="G14" s="31">
        <v>0</v>
      </c>
      <c r="H14" s="31">
        <v>0</v>
      </c>
      <c r="I14" s="31">
        <v>0</v>
      </c>
      <c r="J14" s="31">
        <v>10311</v>
      </c>
      <c r="K14" s="31">
        <v>3093</v>
      </c>
      <c r="L14" s="31">
        <v>7217</v>
      </c>
      <c r="M14" s="31">
        <v>0</v>
      </c>
      <c r="N14" s="31">
        <v>0</v>
      </c>
      <c r="O14" s="31">
        <v>0</v>
      </c>
      <c r="P14" s="31">
        <v>0</v>
      </c>
      <c r="Q14" s="32">
        <v>7217</v>
      </c>
    </row>
    <row r="15" spans="2:17" ht="33" customHeight="1" x14ac:dyDescent="0.3">
      <c r="B15" s="30" t="s">
        <v>58</v>
      </c>
      <c r="C15" s="31">
        <v>284299</v>
      </c>
      <c r="D15" s="31">
        <v>0</v>
      </c>
      <c r="E15" s="31">
        <v>0</v>
      </c>
      <c r="F15" s="31">
        <v>284299</v>
      </c>
      <c r="G15" s="31">
        <v>0</v>
      </c>
      <c r="H15" s="31">
        <v>0</v>
      </c>
      <c r="I15" s="31">
        <v>0</v>
      </c>
      <c r="J15" s="31">
        <v>284299</v>
      </c>
      <c r="K15" s="31">
        <v>0</v>
      </c>
      <c r="L15" s="31">
        <v>284299</v>
      </c>
      <c r="M15" s="31">
        <v>0</v>
      </c>
      <c r="N15" s="31">
        <v>284299</v>
      </c>
      <c r="O15" s="31">
        <v>0</v>
      </c>
      <c r="P15" s="31">
        <v>0</v>
      </c>
      <c r="Q15" s="32">
        <v>0</v>
      </c>
    </row>
    <row r="16" spans="2:17" ht="33" customHeight="1" x14ac:dyDescent="0.3">
      <c r="B16" s="30" t="s">
        <v>59</v>
      </c>
      <c r="C16" s="31">
        <v>271040</v>
      </c>
      <c r="D16" s="31">
        <v>138726</v>
      </c>
      <c r="E16" s="31">
        <v>0</v>
      </c>
      <c r="F16" s="31">
        <v>409766</v>
      </c>
      <c r="G16" s="31">
        <v>0</v>
      </c>
      <c r="H16" s="31">
        <v>433</v>
      </c>
      <c r="I16" s="31">
        <v>433</v>
      </c>
      <c r="J16" s="31">
        <v>409333</v>
      </c>
      <c r="K16" s="31">
        <v>31765</v>
      </c>
      <c r="L16" s="31">
        <v>377568</v>
      </c>
      <c r="M16" s="31">
        <v>1800989</v>
      </c>
      <c r="N16" s="31">
        <v>0</v>
      </c>
      <c r="O16" s="31">
        <v>0</v>
      </c>
      <c r="P16" s="31">
        <v>260000</v>
      </c>
      <c r="Q16" s="32">
        <v>1918558</v>
      </c>
    </row>
    <row r="17" spans="2:19" ht="33" customHeight="1" x14ac:dyDescent="0.3">
      <c r="B17" s="30" t="s">
        <v>60</v>
      </c>
      <c r="C17" s="31">
        <v>1242057</v>
      </c>
      <c r="D17" s="31">
        <v>0</v>
      </c>
      <c r="E17" s="31">
        <v>0</v>
      </c>
      <c r="F17" s="31">
        <v>1242057</v>
      </c>
      <c r="G17" s="31">
        <v>0</v>
      </c>
      <c r="H17" s="31">
        <v>0</v>
      </c>
      <c r="I17" s="31">
        <v>0</v>
      </c>
      <c r="J17" s="31">
        <v>1242057</v>
      </c>
      <c r="K17" s="31">
        <v>163988</v>
      </c>
      <c r="L17" s="31">
        <v>1078070</v>
      </c>
      <c r="M17" s="31">
        <v>0</v>
      </c>
      <c r="N17" s="31">
        <v>0</v>
      </c>
      <c r="O17" s="31">
        <v>0</v>
      </c>
      <c r="P17" s="31">
        <v>0</v>
      </c>
      <c r="Q17" s="32">
        <v>1078070</v>
      </c>
    </row>
    <row r="18" spans="2:19" ht="33" customHeight="1" x14ac:dyDescent="0.3">
      <c r="B18" s="30" t="s">
        <v>61</v>
      </c>
      <c r="C18" s="31">
        <v>60000</v>
      </c>
      <c r="D18" s="31">
        <v>0</v>
      </c>
      <c r="E18" s="31">
        <v>0</v>
      </c>
      <c r="F18" s="31">
        <v>60000</v>
      </c>
      <c r="G18" s="31">
        <v>0</v>
      </c>
      <c r="H18" s="31">
        <v>0</v>
      </c>
      <c r="I18" s="31">
        <v>0</v>
      </c>
      <c r="J18" s="31">
        <v>60000</v>
      </c>
      <c r="K18" s="31">
        <v>0</v>
      </c>
      <c r="L18" s="31">
        <v>60000</v>
      </c>
      <c r="M18" s="31">
        <v>81555</v>
      </c>
      <c r="N18" s="31">
        <v>0</v>
      </c>
      <c r="O18" s="31">
        <v>-39</v>
      </c>
      <c r="P18" s="31">
        <v>56263</v>
      </c>
      <c r="Q18" s="32">
        <v>85331</v>
      </c>
    </row>
    <row r="19" spans="2:19" ht="33" customHeight="1" x14ac:dyDescent="0.3">
      <c r="B19" s="30" t="s">
        <v>185</v>
      </c>
      <c r="C19" s="31">
        <v>29712</v>
      </c>
      <c r="D19" s="31">
        <v>0</v>
      </c>
      <c r="E19" s="31">
        <v>0</v>
      </c>
      <c r="F19" s="31">
        <v>29712</v>
      </c>
      <c r="G19" s="31">
        <v>0</v>
      </c>
      <c r="H19" s="31">
        <v>0</v>
      </c>
      <c r="I19" s="31">
        <v>0</v>
      </c>
      <c r="J19" s="31">
        <v>29712</v>
      </c>
      <c r="K19" s="31">
        <v>8779</v>
      </c>
      <c r="L19" s="31">
        <v>20933</v>
      </c>
      <c r="M19" s="31">
        <v>-19377</v>
      </c>
      <c r="N19" s="31">
        <v>0</v>
      </c>
      <c r="O19" s="31">
        <v>0</v>
      </c>
      <c r="P19" s="31">
        <v>0</v>
      </c>
      <c r="Q19" s="32">
        <v>1556</v>
      </c>
    </row>
    <row r="20" spans="2:19" ht="33" customHeight="1" x14ac:dyDescent="0.3">
      <c r="B20" s="30" t="s">
        <v>190</v>
      </c>
      <c r="C20" s="31">
        <v>0</v>
      </c>
      <c r="D20" s="31">
        <v>0</v>
      </c>
      <c r="E20" s="31">
        <v>257537</v>
      </c>
      <c r="F20" s="31">
        <v>257537</v>
      </c>
      <c r="G20" s="31">
        <v>0</v>
      </c>
      <c r="H20" s="31">
        <v>0</v>
      </c>
      <c r="I20" s="31">
        <v>0</v>
      </c>
      <c r="J20" s="31">
        <v>257537</v>
      </c>
      <c r="K20" s="31">
        <v>55963</v>
      </c>
      <c r="L20" s="31">
        <v>201574</v>
      </c>
      <c r="M20" s="31">
        <v>-341630</v>
      </c>
      <c r="N20" s="31">
        <v>199064</v>
      </c>
      <c r="O20" s="31">
        <v>0</v>
      </c>
      <c r="P20" s="31">
        <v>0</v>
      </c>
      <c r="Q20" s="32">
        <v>-339121</v>
      </c>
    </row>
    <row r="21" spans="2:19" ht="33" customHeight="1" x14ac:dyDescent="0.3">
      <c r="B21" s="30" t="s">
        <v>36</v>
      </c>
      <c r="C21" s="31">
        <v>61679</v>
      </c>
      <c r="D21" s="31">
        <v>0</v>
      </c>
      <c r="E21" s="31">
        <v>0</v>
      </c>
      <c r="F21" s="31">
        <v>61679</v>
      </c>
      <c r="G21" s="31">
        <v>0</v>
      </c>
      <c r="H21" s="31">
        <v>0</v>
      </c>
      <c r="I21" s="31">
        <v>0</v>
      </c>
      <c r="J21" s="31">
        <v>61679</v>
      </c>
      <c r="K21" s="31">
        <v>18504</v>
      </c>
      <c r="L21" s="31">
        <v>43176</v>
      </c>
      <c r="M21" s="31">
        <v>62000</v>
      </c>
      <c r="N21" s="31">
        <v>43176</v>
      </c>
      <c r="O21" s="31">
        <v>0</v>
      </c>
      <c r="P21" s="31">
        <v>0</v>
      </c>
      <c r="Q21" s="32">
        <v>62000</v>
      </c>
    </row>
    <row r="22" spans="2:19" ht="33" customHeight="1" x14ac:dyDescent="0.3">
      <c r="B22" s="89" t="s">
        <v>62</v>
      </c>
      <c r="C22" s="31">
        <v>0</v>
      </c>
      <c r="D22" s="31">
        <v>0</v>
      </c>
      <c r="E22" s="31">
        <v>0</v>
      </c>
      <c r="F22" s="31">
        <v>0</v>
      </c>
      <c r="G22" s="31">
        <v>58490</v>
      </c>
      <c r="H22" s="31">
        <v>0</v>
      </c>
      <c r="I22" s="31">
        <v>58490</v>
      </c>
      <c r="J22" s="31">
        <v>-58490</v>
      </c>
      <c r="K22" s="31">
        <v>16036</v>
      </c>
      <c r="L22" s="31">
        <v>-74526</v>
      </c>
      <c r="M22" s="31">
        <v>-842442</v>
      </c>
      <c r="N22" s="31">
        <v>0</v>
      </c>
      <c r="O22" s="31">
        <v>0</v>
      </c>
      <c r="P22" s="31">
        <v>0</v>
      </c>
      <c r="Q22" s="32">
        <v>-916968</v>
      </c>
    </row>
    <row r="23" spans="2:19" ht="33" customHeight="1" x14ac:dyDescent="0.3">
      <c r="B23" s="30" t="s">
        <v>63</v>
      </c>
      <c r="C23" s="31">
        <v>0</v>
      </c>
      <c r="D23" s="31">
        <v>203431</v>
      </c>
      <c r="E23" s="31">
        <v>0</v>
      </c>
      <c r="F23" s="31">
        <v>203431</v>
      </c>
      <c r="G23" s="31">
        <v>1502696</v>
      </c>
      <c r="H23" s="31">
        <v>5861</v>
      </c>
      <c r="I23" s="31">
        <v>1508556</v>
      </c>
      <c r="J23" s="31">
        <v>-1305126</v>
      </c>
      <c r="K23" s="31">
        <v>0</v>
      </c>
      <c r="L23" s="31">
        <v>-1305126</v>
      </c>
      <c r="M23" s="31">
        <v>-997673</v>
      </c>
      <c r="N23" s="31">
        <v>0</v>
      </c>
      <c r="O23" s="31">
        <v>0</v>
      </c>
      <c r="P23" s="31">
        <v>0</v>
      </c>
      <c r="Q23" s="32">
        <v>-2302799</v>
      </c>
    </row>
    <row r="24" spans="2:19" ht="33" customHeight="1" x14ac:dyDescent="0.3">
      <c r="B24" s="30" t="s">
        <v>64</v>
      </c>
      <c r="C24" s="31">
        <v>411262</v>
      </c>
      <c r="D24" s="31">
        <v>0</v>
      </c>
      <c r="E24" s="31">
        <v>0</v>
      </c>
      <c r="F24" s="31">
        <v>411262</v>
      </c>
      <c r="G24" s="31">
        <v>0</v>
      </c>
      <c r="H24" s="31">
        <v>0</v>
      </c>
      <c r="I24" s="31">
        <v>0</v>
      </c>
      <c r="J24" s="31">
        <v>411262</v>
      </c>
      <c r="K24" s="31">
        <v>123379</v>
      </c>
      <c r="L24" s="31">
        <v>287884</v>
      </c>
      <c r="M24" s="31">
        <v>301690</v>
      </c>
      <c r="N24" s="31">
        <v>0</v>
      </c>
      <c r="O24" s="31">
        <v>0</v>
      </c>
      <c r="P24" s="31">
        <v>0</v>
      </c>
      <c r="Q24" s="32">
        <v>589574</v>
      </c>
    </row>
    <row r="25" spans="2:19" ht="33" customHeight="1" x14ac:dyDescent="0.3">
      <c r="B25" s="30" t="s">
        <v>188</v>
      </c>
      <c r="C25" s="31">
        <v>0</v>
      </c>
      <c r="D25" s="31">
        <v>0</v>
      </c>
      <c r="E25" s="31">
        <v>0</v>
      </c>
      <c r="F25" s="31">
        <v>0</v>
      </c>
      <c r="G25" s="31">
        <v>278844</v>
      </c>
      <c r="H25" s="31">
        <v>0</v>
      </c>
      <c r="I25" s="31">
        <v>278844</v>
      </c>
      <c r="J25" s="31">
        <v>-278844</v>
      </c>
      <c r="K25" s="31">
        <v>28414</v>
      </c>
      <c r="L25" s="31">
        <v>-307258</v>
      </c>
      <c r="M25" s="31">
        <v>-446598</v>
      </c>
      <c r="N25" s="31">
        <v>0</v>
      </c>
      <c r="O25" s="31">
        <v>0</v>
      </c>
      <c r="P25" s="31">
        <v>0</v>
      </c>
      <c r="Q25" s="32">
        <v>-753856</v>
      </c>
    </row>
    <row r="26" spans="2:19" ht="33" customHeight="1" x14ac:dyDescent="0.3">
      <c r="B26" s="30" t="s">
        <v>189</v>
      </c>
      <c r="C26" s="31">
        <v>0</v>
      </c>
      <c r="D26" s="31">
        <v>0</v>
      </c>
      <c r="E26" s="31">
        <v>0</v>
      </c>
      <c r="F26" s="31">
        <v>0</v>
      </c>
      <c r="G26" s="31">
        <v>0</v>
      </c>
      <c r="H26" s="31">
        <v>0</v>
      </c>
      <c r="I26" s="31">
        <v>0</v>
      </c>
      <c r="J26" s="31">
        <v>0</v>
      </c>
      <c r="K26" s="31">
        <v>0</v>
      </c>
      <c r="L26" s="31">
        <v>0</v>
      </c>
      <c r="M26" s="31">
        <v>893</v>
      </c>
      <c r="N26" s="31">
        <v>0</v>
      </c>
      <c r="O26" s="31">
        <v>0</v>
      </c>
      <c r="P26" s="31">
        <v>0</v>
      </c>
      <c r="Q26" s="32">
        <v>893</v>
      </c>
    </row>
    <row r="27" spans="2:19" ht="33" customHeight="1" x14ac:dyDescent="0.3">
      <c r="B27" s="30" t="s">
        <v>214</v>
      </c>
      <c r="C27" s="31">
        <v>1230738</v>
      </c>
      <c r="D27" s="31">
        <v>0</v>
      </c>
      <c r="E27" s="31">
        <v>0</v>
      </c>
      <c r="F27" s="31">
        <v>1230738</v>
      </c>
      <c r="G27" s="31">
        <v>0</v>
      </c>
      <c r="H27" s="31">
        <v>0</v>
      </c>
      <c r="I27" s="31">
        <v>0</v>
      </c>
      <c r="J27" s="31">
        <v>1230738</v>
      </c>
      <c r="K27" s="31">
        <v>-213086</v>
      </c>
      <c r="L27" s="31">
        <v>1443824</v>
      </c>
      <c r="M27" s="31">
        <v>-734710</v>
      </c>
      <c r="N27" s="31">
        <v>1230738</v>
      </c>
      <c r="O27" s="31">
        <v>0</v>
      </c>
      <c r="P27" s="31">
        <v>0</v>
      </c>
      <c r="Q27" s="32">
        <v>-521624</v>
      </c>
    </row>
    <row r="28" spans="2:19" ht="33" customHeight="1" x14ac:dyDescent="0.3">
      <c r="B28" s="30" t="s">
        <v>40</v>
      </c>
      <c r="C28" s="31">
        <v>57282</v>
      </c>
      <c r="D28" s="31">
        <v>0</v>
      </c>
      <c r="E28" s="31">
        <v>0</v>
      </c>
      <c r="F28" s="31">
        <v>57282</v>
      </c>
      <c r="G28" s="31">
        <v>0</v>
      </c>
      <c r="H28" s="31">
        <v>1987</v>
      </c>
      <c r="I28" s="31">
        <v>1987</v>
      </c>
      <c r="J28" s="31">
        <v>55295</v>
      </c>
      <c r="K28" s="31">
        <v>13049</v>
      </c>
      <c r="L28" s="31">
        <v>42246</v>
      </c>
      <c r="M28" s="31">
        <v>12136</v>
      </c>
      <c r="N28" s="31">
        <v>11798</v>
      </c>
      <c r="O28" s="31">
        <v>0</v>
      </c>
      <c r="P28" s="31">
        <v>0</v>
      </c>
      <c r="Q28" s="32">
        <v>42584</v>
      </c>
    </row>
    <row r="29" spans="2:19" ht="33" customHeight="1" x14ac:dyDescent="0.3">
      <c r="B29" s="30" t="s">
        <v>65</v>
      </c>
      <c r="C29" s="31">
        <v>0</v>
      </c>
      <c r="D29" s="31">
        <v>0</v>
      </c>
      <c r="E29" s="31">
        <v>0</v>
      </c>
      <c r="F29" s="31">
        <v>0</v>
      </c>
      <c r="G29" s="31">
        <v>0</v>
      </c>
      <c r="H29" s="31">
        <v>0</v>
      </c>
      <c r="I29" s="31">
        <v>0</v>
      </c>
      <c r="J29" s="31">
        <v>0</v>
      </c>
      <c r="K29" s="31">
        <v>0</v>
      </c>
      <c r="L29" s="31">
        <v>0</v>
      </c>
      <c r="M29" s="31">
        <v>18282</v>
      </c>
      <c r="N29" s="31">
        <v>0</v>
      </c>
      <c r="O29" s="31">
        <v>0</v>
      </c>
      <c r="P29" s="31">
        <v>0</v>
      </c>
      <c r="Q29" s="32">
        <v>18282</v>
      </c>
    </row>
    <row r="30" spans="2:19" ht="33" customHeight="1" x14ac:dyDescent="0.3">
      <c r="B30" s="30" t="s">
        <v>66</v>
      </c>
      <c r="C30" s="31">
        <v>3430</v>
      </c>
      <c r="D30" s="31">
        <v>0</v>
      </c>
      <c r="E30" s="31">
        <v>0</v>
      </c>
      <c r="F30" s="31">
        <v>3430</v>
      </c>
      <c r="G30" s="31">
        <v>0</v>
      </c>
      <c r="H30" s="31">
        <v>0</v>
      </c>
      <c r="I30" s="31">
        <v>0</v>
      </c>
      <c r="J30" s="31">
        <v>3430</v>
      </c>
      <c r="K30" s="31">
        <v>0</v>
      </c>
      <c r="L30" s="31">
        <v>3430</v>
      </c>
      <c r="M30" s="31">
        <v>37927</v>
      </c>
      <c r="N30" s="31">
        <v>0</v>
      </c>
      <c r="O30" s="31">
        <v>0</v>
      </c>
      <c r="P30" s="31">
        <v>0</v>
      </c>
      <c r="Q30" s="32">
        <v>41356</v>
      </c>
    </row>
    <row r="31" spans="2:19" ht="33" customHeight="1" x14ac:dyDescent="0.3">
      <c r="B31" s="30" t="s">
        <v>67</v>
      </c>
      <c r="C31" s="31">
        <v>0</v>
      </c>
      <c r="D31" s="31">
        <v>0</v>
      </c>
      <c r="E31" s="31">
        <v>-13080</v>
      </c>
      <c r="F31" s="31">
        <v>-13080</v>
      </c>
      <c r="G31" s="31">
        <v>0</v>
      </c>
      <c r="H31" s="31">
        <v>0</v>
      </c>
      <c r="I31" s="31">
        <v>0</v>
      </c>
      <c r="J31" s="31">
        <v>-13080</v>
      </c>
      <c r="K31" s="31">
        <v>0</v>
      </c>
      <c r="L31" s="31">
        <v>-13080</v>
      </c>
      <c r="M31" s="31">
        <v>0</v>
      </c>
      <c r="N31" s="31">
        <v>0</v>
      </c>
      <c r="O31" s="31">
        <v>0</v>
      </c>
      <c r="P31" s="31">
        <v>0</v>
      </c>
      <c r="Q31" s="32">
        <v>-13080</v>
      </c>
    </row>
    <row r="32" spans="2:19" s="90" customFormat="1" ht="33" customHeight="1" x14ac:dyDescent="0.2">
      <c r="B32" s="91" t="s">
        <v>47</v>
      </c>
      <c r="C32" s="92">
        <f>SUM(C6:C31)</f>
        <v>9569563</v>
      </c>
      <c r="D32" s="92">
        <f t="shared" ref="D32:Q32" si="0">SUM(D6:D31)</f>
        <v>300746</v>
      </c>
      <c r="E32" s="92">
        <f t="shared" si="0"/>
        <v>236424</v>
      </c>
      <c r="F32" s="92">
        <f t="shared" si="0"/>
        <v>10106734</v>
      </c>
      <c r="G32" s="92">
        <f t="shared" si="0"/>
        <v>2360503</v>
      </c>
      <c r="H32" s="92">
        <f t="shared" si="0"/>
        <v>11739</v>
      </c>
      <c r="I32" s="92">
        <f t="shared" si="0"/>
        <v>2384568</v>
      </c>
      <c r="J32" s="92">
        <f t="shared" si="0"/>
        <v>7722165</v>
      </c>
      <c r="K32" s="92">
        <f t="shared" si="0"/>
        <v>1868946</v>
      </c>
      <c r="L32" s="92">
        <f t="shared" si="0"/>
        <v>5853221</v>
      </c>
      <c r="M32" s="92">
        <f t="shared" si="0"/>
        <v>-531519</v>
      </c>
      <c r="N32" s="92">
        <f t="shared" si="0"/>
        <v>1753586</v>
      </c>
      <c r="O32" s="92">
        <f t="shared" si="0"/>
        <v>-39</v>
      </c>
      <c r="P32" s="92">
        <f t="shared" si="0"/>
        <v>316263</v>
      </c>
      <c r="Q32" s="92">
        <f t="shared" si="0"/>
        <v>3251891</v>
      </c>
      <c r="S32" s="84"/>
    </row>
    <row r="33" spans="2:19" s="90" customFormat="1" ht="33" customHeight="1" x14ac:dyDescent="0.2">
      <c r="B33" s="256" t="s">
        <v>48</v>
      </c>
      <c r="C33" s="257"/>
      <c r="D33" s="257"/>
      <c r="E33" s="257"/>
      <c r="F33" s="257"/>
      <c r="G33" s="257"/>
      <c r="H33" s="257"/>
      <c r="I33" s="257"/>
      <c r="J33" s="257"/>
      <c r="K33" s="257"/>
      <c r="L33" s="257"/>
      <c r="M33" s="257"/>
      <c r="N33" s="257"/>
      <c r="O33" s="257"/>
      <c r="P33" s="257"/>
      <c r="Q33" s="258"/>
      <c r="S33" s="84"/>
    </row>
    <row r="34" spans="2:19" s="93" customFormat="1" ht="33" customHeight="1" x14ac:dyDescent="0.2">
      <c r="B34" s="94" t="s">
        <v>49</v>
      </c>
      <c r="C34" s="95">
        <v>88909</v>
      </c>
      <c r="D34" s="95">
        <v>0</v>
      </c>
      <c r="E34" s="95">
        <v>0</v>
      </c>
      <c r="F34" s="95">
        <v>88909</v>
      </c>
      <c r="G34" s="95">
        <v>0</v>
      </c>
      <c r="H34" s="95">
        <v>0</v>
      </c>
      <c r="I34" s="95">
        <v>0</v>
      </c>
      <c r="J34" s="95">
        <v>88909</v>
      </c>
      <c r="K34" s="95">
        <v>5135</v>
      </c>
      <c r="L34" s="95">
        <v>83774</v>
      </c>
      <c r="M34" s="95">
        <v>86717</v>
      </c>
      <c r="N34" s="95">
        <v>1304</v>
      </c>
      <c r="O34" s="95">
        <v>47536</v>
      </c>
      <c r="P34" s="95">
        <v>0</v>
      </c>
      <c r="Q34" s="95">
        <v>121651</v>
      </c>
      <c r="S34" s="84"/>
    </row>
    <row r="35" spans="2:19" s="93" customFormat="1" ht="33" customHeight="1" x14ac:dyDescent="0.2">
      <c r="B35" s="94" t="s">
        <v>82</v>
      </c>
      <c r="C35" s="95">
        <v>44493</v>
      </c>
      <c r="D35" s="95">
        <v>155720</v>
      </c>
      <c r="E35" s="95">
        <v>0</v>
      </c>
      <c r="F35" s="95">
        <v>200213</v>
      </c>
      <c r="G35" s="95">
        <v>0</v>
      </c>
      <c r="H35" s="95">
        <v>1050</v>
      </c>
      <c r="I35" s="95">
        <v>4560</v>
      </c>
      <c r="J35" s="95">
        <v>195653</v>
      </c>
      <c r="K35" s="95">
        <v>61373</v>
      </c>
      <c r="L35" s="95">
        <v>134279</v>
      </c>
      <c r="M35" s="95">
        <v>366086</v>
      </c>
      <c r="N35" s="95">
        <v>70363</v>
      </c>
      <c r="O35" s="95">
        <v>0</v>
      </c>
      <c r="P35" s="95">
        <v>0</v>
      </c>
      <c r="Q35" s="95">
        <v>430002</v>
      </c>
      <c r="S35" s="84"/>
    </row>
    <row r="36" spans="2:19" s="93" customFormat="1" ht="33" customHeight="1" x14ac:dyDescent="0.2">
      <c r="B36" s="94" t="s">
        <v>50</v>
      </c>
      <c r="C36" s="95">
        <v>450511</v>
      </c>
      <c r="D36" s="95">
        <v>0</v>
      </c>
      <c r="E36" s="95">
        <v>0</v>
      </c>
      <c r="F36" s="95">
        <v>450511</v>
      </c>
      <c r="G36" s="95">
        <v>0</v>
      </c>
      <c r="H36" s="95">
        <v>0</v>
      </c>
      <c r="I36" s="95">
        <v>0</v>
      </c>
      <c r="J36" s="95">
        <v>450511</v>
      </c>
      <c r="K36" s="95">
        <v>154019</v>
      </c>
      <c r="L36" s="95">
        <v>296492</v>
      </c>
      <c r="M36" s="95">
        <v>2994521</v>
      </c>
      <c r="N36" s="95">
        <v>0</v>
      </c>
      <c r="O36" s="95">
        <v>0</v>
      </c>
      <c r="P36" s="95">
        <v>0</v>
      </c>
      <c r="Q36" s="95">
        <v>3291013</v>
      </c>
      <c r="S36" s="84"/>
    </row>
    <row r="37" spans="2:19" s="90" customFormat="1" ht="33" customHeight="1" x14ac:dyDescent="0.2">
      <c r="B37" s="91" t="s">
        <v>47</v>
      </c>
      <c r="C37" s="92">
        <f>SUM(C34:C36)</f>
        <v>583913</v>
      </c>
      <c r="D37" s="92">
        <f t="shared" ref="D37:Q37" si="1">SUM(D34:D36)</f>
        <v>155720</v>
      </c>
      <c r="E37" s="92">
        <f t="shared" si="1"/>
        <v>0</v>
      </c>
      <c r="F37" s="92">
        <f t="shared" si="1"/>
        <v>739633</v>
      </c>
      <c r="G37" s="92">
        <f t="shared" si="1"/>
        <v>0</v>
      </c>
      <c r="H37" s="92">
        <f t="shared" si="1"/>
        <v>1050</v>
      </c>
      <c r="I37" s="92">
        <f t="shared" si="1"/>
        <v>4560</v>
      </c>
      <c r="J37" s="92">
        <f t="shared" si="1"/>
        <v>735073</v>
      </c>
      <c r="K37" s="92">
        <f t="shared" si="1"/>
        <v>220527</v>
      </c>
      <c r="L37" s="92">
        <f t="shared" si="1"/>
        <v>514545</v>
      </c>
      <c r="M37" s="92">
        <f t="shared" si="1"/>
        <v>3447324</v>
      </c>
      <c r="N37" s="92">
        <f t="shared" si="1"/>
        <v>71667</v>
      </c>
      <c r="O37" s="92">
        <f t="shared" si="1"/>
        <v>47536</v>
      </c>
      <c r="P37" s="92">
        <f t="shared" si="1"/>
        <v>0</v>
      </c>
      <c r="Q37" s="92">
        <f t="shared" si="1"/>
        <v>3842666</v>
      </c>
      <c r="S37" s="84"/>
    </row>
    <row r="38" spans="2:19" s="93" customFormat="1" ht="33" customHeight="1" x14ac:dyDescent="0.2">
      <c r="B38" s="91" t="s">
        <v>51</v>
      </c>
      <c r="C38" s="96">
        <f t="shared" ref="C38:Q38" si="2">C37+C32</f>
        <v>10153476</v>
      </c>
      <c r="D38" s="96">
        <f t="shared" si="2"/>
        <v>456466</v>
      </c>
      <c r="E38" s="96">
        <f t="shared" si="2"/>
        <v>236424</v>
      </c>
      <c r="F38" s="96">
        <f t="shared" si="2"/>
        <v>10846367</v>
      </c>
      <c r="G38" s="96">
        <f t="shared" si="2"/>
        <v>2360503</v>
      </c>
      <c r="H38" s="96">
        <f t="shared" si="2"/>
        <v>12789</v>
      </c>
      <c r="I38" s="96">
        <f t="shared" si="2"/>
        <v>2389128</v>
      </c>
      <c r="J38" s="96">
        <f t="shared" si="2"/>
        <v>8457238</v>
      </c>
      <c r="K38" s="96">
        <f t="shared" si="2"/>
        <v>2089473</v>
      </c>
      <c r="L38" s="96">
        <f t="shared" si="2"/>
        <v>6367766</v>
      </c>
      <c r="M38" s="96">
        <f t="shared" si="2"/>
        <v>2915805</v>
      </c>
      <c r="N38" s="96">
        <f t="shared" si="2"/>
        <v>1825253</v>
      </c>
      <c r="O38" s="96">
        <f t="shared" si="2"/>
        <v>47497</v>
      </c>
      <c r="P38" s="96">
        <f t="shared" si="2"/>
        <v>316263</v>
      </c>
      <c r="Q38" s="96">
        <f t="shared" si="2"/>
        <v>7094557</v>
      </c>
      <c r="S38" s="84"/>
    </row>
    <row r="39" spans="2:19" s="33" customFormat="1" ht="19.5" customHeight="1" x14ac:dyDescent="0.25">
      <c r="B39" s="260" t="s">
        <v>52</v>
      </c>
      <c r="C39" s="260"/>
      <c r="D39" s="260"/>
      <c r="E39" s="260"/>
      <c r="F39" s="260"/>
      <c r="G39" s="260"/>
      <c r="H39" s="260"/>
      <c r="I39" s="260"/>
      <c r="J39" s="260"/>
      <c r="K39" s="260"/>
      <c r="L39" s="260"/>
      <c r="M39" s="260"/>
      <c r="N39" s="260"/>
      <c r="O39" s="260"/>
      <c r="P39" s="260"/>
      <c r="Q39" s="260"/>
    </row>
    <row r="40" spans="2:19" x14ac:dyDescent="0.25">
      <c r="I40" s="12"/>
    </row>
  </sheetData>
  <sheetProtection password="E931" sheet="1" objects="1" scenarios="1"/>
  <mergeCells count="4">
    <mergeCell ref="B5:Q5"/>
    <mergeCell ref="B3:Q3"/>
    <mergeCell ref="B33:Q33"/>
    <mergeCell ref="B39:Q39"/>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O40"/>
  <sheetViews>
    <sheetView showGridLines="0" topLeftCell="C4" zoomScale="80" zoomScaleNormal="80" workbookViewId="0">
      <selection activeCell="K7" sqref="K7"/>
    </sheetView>
  </sheetViews>
  <sheetFormatPr defaultRowHeight="18" customHeight="1" x14ac:dyDescent="0.25"/>
  <cols>
    <col min="1" max="1" width="12.42578125" style="11" customWidth="1"/>
    <col min="2" max="2" width="50" style="11" customWidth="1"/>
    <col min="3" max="9" width="25.140625" style="11" customWidth="1"/>
    <col min="10" max="10" width="21.140625" style="11" customWidth="1"/>
    <col min="11" max="11" width="17" style="24" customWidth="1"/>
    <col min="12" max="16384" width="9.140625" style="11"/>
  </cols>
  <sheetData>
    <row r="1" spans="2:11" ht="15" x14ac:dyDescent="0.25"/>
    <row r="2" spans="2:11" ht="15" x14ac:dyDescent="0.25"/>
    <row r="3" spans="2:11" ht="6.75" customHeight="1" x14ac:dyDescent="0.25"/>
    <row r="4" spans="2:11" ht="27" customHeight="1" x14ac:dyDescent="0.25">
      <c r="B4" s="261" t="s">
        <v>240</v>
      </c>
      <c r="C4" s="261"/>
      <c r="D4" s="261"/>
      <c r="E4" s="261"/>
      <c r="F4" s="261"/>
      <c r="G4" s="261"/>
      <c r="H4" s="261"/>
      <c r="I4" s="261"/>
      <c r="J4" s="261"/>
      <c r="K4" s="261"/>
    </row>
    <row r="5" spans="2:11" s="205" customFormat="1" ht="39" customHeight="1" x14ac:dyDescent="0.2">
      <c r="B5" s="220" t="s">
        <v>0</v>
      </c>
      <c r="C5" s="218" t="s">
        <v>83</v>
      </c>
      <c r="D5" s="218" t="s">
        <v>84</v>
      </c>
      <c r="E5" s="218" t="s">
        <v>222</v>
      </c>
      <c r="F5" s="218" t="s">
        <v>85</v>
      </c>
      <c r="G5" s="218" t="s">
        <v>86</v>
      </c>
      <c r="H5" s="218" t="s">
        <v>195</v>
      </c>
      <c r="I5" s="218" t="s">
        <v>223</v>
      </c>
      <c r="J5" s="218" t="s">
        <v>87</v>
      </c>
      <c r="K5" s="224" t="s">
        <v>88</v>
      </c>
    </row>
    <row r="6" spans="2:11" ht="29.25" customHeight="1" x14ac:dyDescent="0.25">
      <c r="B6" s="266" t="s">
        <v>16</v>
      </c>
      <c r="C6" s="267"/>
      <c r="D6" s="267"/>
      <c r="E6" s="267"/>
      <c r="F6" s="267"/>
      <c r="G6" s="267"/>
      <c r="H6" s="267"/>
      <c r="I6" s="267"/>
      <c r="J6" s="267"/>
      <c r="K6" s="268"/>
    </row>
    <row r="7" spans="2:11" ht="29.25" customHeight="1" x14ac:dyDescent="0.3">
      <c r="B7" s="35" t="s">
        <v>53</v>
      </c>
      <c r="C7" s="36">
        <v>63476</v>
      </c>
      <c r="D7" s="36">
        <v>15271</v>
      </c>
      <c r="E7" s="36">
        <v>498176</v>
      </c>
      <c r="F7" s="36">
        <v>571961</v>
      </c>
      <c r="G7" s="36">
        <v>74651</v>
      </c>
      <c r="H7" s="36">
        <v>0</v>
      </c>
      <c r="I7" s="36">
        <v>407</v>
      </c>
      <c r="J7" s="51">
        <f>SUM(C7:I7)</f>
        <v>1223942</v>
      </c>
      <c r="K7" s="225">
        <f>J7/$J$33*100</f>
        <v>1.675213580691252</v>
      </c>
    </row>
    <row r="8" spans="2:11" ht="29.25" customHeight="1" x14ac:dyDescent="0.3">
      <c r="B8" s="35" t="s">
        <v>200</v>
      </c>
      <c r="C8" s="36">
        <v>135737</v>
      </c>
      <c r="D8" s="36">
        <v>0</v>
      </c>
      <c r="E8" s="36">
        <v>0</v>
      </c>
      <c r="F8" s="36">
        <v>71668</v>
      </c>
      <c r="G8" s="36">
        <v>1045413</v>
      </c>
      <c r="H8" s="36">
        <v>0</v>
      </c>
      <c r="I8" s="36">
        <v>0</v>
      </c>
      <c r="J8" s="51">
        <f t="shared" ref="J8:J32" si="0">SUM(C8:I8)</f>
        <v>1252818</v>
      </c>
      <c r="K8" s="225">
        <f t="shared" ref="K8:K32" si="1">J8/$J$33*100</f>
        <v>1.7147362601613911</v>
      </c>
    </row>
    <row r="9" spans="2:11" ht="29.25" customHeight="1" x14ac:dyDescent="0.3">
      <c r="B9" s="19" t="s">
        <v>213</v>
      </c>
      <c r="C9" s="10">
        <v>6642025</v>
      </c>
      <c r="D9" s="10">
        <v>460222</v>
      </c>
      <c r="E9" s="10">
        <v>7712733</v>
      </c>
      <c r="F9" s="10">
        <v>644320</v>
      </c>
      <c r="G9" s="10">
        <v>1067492</v>
      </c>
      <c r="H9" s="10">
        <v>0</v>
      </c>
      <c r="I9" s="10">
        <v>652529</v>
      </c>
      <c r="J9" s="51">
        <f t="shared" si="0"/>
        <v>17179321</v>
      </c>
      <c r="K9" s="225">
        <f t="shared" si="1"/>
        <v>23.513395116969939</v>
      </c>
    </row>
    <row r="10" spans="2:11" ht="29.25" customHeight="1" x14ac:dyDescent="0.3">
      <c r="B10" s="19" t="s">
        <v>21</v>
      </c>
      <c r="C10" s="10">
        <v>97647</v>
      </c>
      <c r="D10" s="10">
        <v>0</v>
      </c>
      <c r="E10" s="10">
        <v>0</v>
      </c>
      <c r="F10" s="10">
        <v>3308</v>
      </c>
      <c r="G10" s="10">
        <v>15762</v>
      </c>
      <c r="H10" s="10">
        <v>0</v>
      </c>
      <c r="I10" s="10">
        <v>0</v>
      </c>
      <c r="J10" s="51">
        <f t="shared" si="0"/>
        <v>116717</v>
      </c>
      <c r="K10" s="225">
        <f t="shared" si="1"/>
        <v>0.15975095510860879</v>
      </c>
    </row>
    <row r="11" spans="2:11" ht="29.25" customHeight="1" x14ac:dyDescent="0.3">
      <c r="B11" s="19" t="s">
        <v>54</v>
      </c>
      <c r="C11" s="10">
        <v>7519</v>
      </c>
      <c r="D11" s="10">
        <v>0</v>
      </c>
      <c r="E11" s="10">
        <v>0</v>
      </c>
      <c r="F11" s="10">
        <v>49128</v>
      </c>
      <c r="G11" s="10">
        <v>0</v>
      </c>
      <c r="H11" s="10">
        <v>0</v>
      </c>
      <c r="I11" s="10">
        <v>0</v>
      </c>
      <c r="J11" s="51">
        <f t="shared" si="0"/>
        <v>56647</v>
      </c>
      <c r="K11" s="225">
        <f t="shared" si="1"/>
        <v>7.7532941679766973E-2</v>
      </c>
    </row>
    <row r="12" spans="2:11" ht="29.25" customHeight="1" x14ac:dyDescent="0.3">
      <c r="B12" s="19" t="s">
        <v>55</v>
      </c>
      <c r="C12" s="10">
        <v>754839</v>
      </c>
      <c r="D12" s="10">
        <v>220819</v>
      </c>
      <c r="E12" s="10">
        <v>557813</v>
      </c>
      <c r="F12" s="10">
        <v>447886</v>
      </c>
      <c r="G12" s="10">
        <v>2363589</v>
      </c>
      <c r="H12" s="10">
        <v>0</v>
      </c>
      <c r="I12" s="10">
        <v>0</v>
      </c>
      <c r="J12" s="51">
        <f t="shared" si="0"/>
        <v>4344946</v>
      </c>
      <c r="K12" s="225">
        <f t="shared" si="1"/>
        <v>5.9469423768202523</v>
      </c>
    </row>
    <row r="13" spans="2:11" ht="29.25" customHeight="1" x14ac:dyDescent="0.3">
      <c r="B13" s="19" t="s">
        <v>23</v>
      </c>
      <c r="C13" s="10">
        <v>285176</v>
      </c>
      <c r="D13" s="10">
        <v>0</v>
      </c>
      <c r="E13" s="10">
        <v>0</v>
      </c>
      <c r="F13" s="10">
        <v>8080</v>
      </c>
      <c r="G13" s="10">
        <v>0</v>
      </c>
      <c r="H13" s="10">
        <v>0</v>
      </c>
      <c r="I13" s="10">
        <v>0</v>
      </c>
      <c r="J13" s="51">
        <f t="shared" si="0"/>
        <v>293256</v>
      </c>
      <c r="K13" s="225">
        <f t="shared" si="1"/>
        <v>0.40138048520207154</v>
      </c>
    </row>
    <row r="14" spans="2:11" ht="29.25" customHeight="1" x14ac:dyDescent="0.3">
      <c r="B14" s="19" t="s">
        <v>56</v>
      </c>
      <c r="C14" s="10">
        <v>0</v>
      </c>
      <c r="D14" s="10">
        <v>0</v>
      </c>
      <c r="E14" s="10">
        <v>0</v>
      </c>
      <c r="F14" s="10">
        <v>93957</v>
      </c>
      <c r="G14" s="10">
        <v>9493</v>
      </c>
      <c r="H14" s="10">
        <v>0</v>
      </c>
      <c r="I14" s="10">
        <v>0</v>
      </c>
      <c r="J14" s="51">
        <f t="shared" si="0"/>
        <v>103450</v>
      </c>
      <c r="K14" s="225">
        <f t="shared" si="1"/>
        <v>0.14159236705865968</v>
      </c>
    </row>
    <row r="15" spans="2:11" ht="29.25" customHeight="1" x14ac:dyDescent="0.3">
      <c r="B15" s="19" t="s">
        <v>57</v>
      </c>
      <c r="C15" s="10">
        <v>0</v>
      </c>
      <c r="D15" s="10">
        <v>0</v>
      </c>
      <c r="E15" s="10">
        <v>1494913</v>
      </c>
      <c r="F15" s="10">
        <v>25810</v>
      </c>
      <c r="G15" s="10">
        <v>4581</v>
      </c>
      <c r="H15" s="10">
        <v>0</v>
      </c>
      <c r="I15" s="10">
        <v>0</v>
      </c>
      <c r="J15" s="51">
        <f t="shared" si="0"/>
        <v>1525304</v>
      </c>
      <c r="K15" s="225">
        <f t="shared" si="1"/>
        <v>2.0876887756794762</v>
      </c>
    </row>
    <row r="16" spans="2:11" ht="29.25" customHeight="1" x14ac:dyDescent="0.3">
      <c r="B16" s="19" t="s">
        <v>58</v>
      </c>
      <c r="C16" s="10">
        <v>237098</v>
      </c>
      <c r="D16" s="10">
        <v>0</v>
      </c>
      <c r="E16" s="10">
        <v>0</v>
      </c>
      <c r="F16" s="10">
        <v>49828</v>
      </c>
      <c r="G16" s="10">
        <v>0</v>
      </c>
      <c r="H16" s="10">
        <v>0</v>
      </c>
      <c r="I16" s="10">
        <v>0</v>
      </c>
      <c r="J16" s="51">
        <f t="shared" si="0"/>
        <v>286926</v>
      </c>
      <c r="K16" s="225">
        <f t="shared" si="1"/>
        <v>0.39271659265996117</v>
      </c>
    </row>
    <row r="17" spans="2:11" ht="29.25" customHeight="1" x14ac:dyDescent="0.3">
      <c r="B17" s="19" t="s">
        <v>59</v>
      </c>
      <c r="C17" s="10">
        <v>1981697</v>
      </c>
      <c r="D17" s="10">
        <v>914678</v>
      </c>
      <c r="E17" s="10">
        <v>5880157</v>
      </c>
      <c r="F17" s="10">
        <v>494385</v>
      </c>
      <c r="G17" s="10">
        <v>201349</v>
      </c>
      <c r="H17" s="10">
        <v>0</v>
      </c>
      <c r="I17" s="10">
        <v>53269</v>
      </c>
      <c r="J17" s="51">
        <f t="shared" si="0"/>
        <v>9525535</v>
      </c>
      <c r="K17" s="225">
        <f t="shared" si="1"/>
        <v>13.037632171581533</v>
      </c>
    </row>
    <row r="18" spans="2:11" ht="29.25" customHeight="1" x14ac:dyDescent="0.3">
      <c r="B18" s="19" t="s">
        <v>60</v>
      </c>
      <c r="C18" s="10">
        <v>2798572</v>
      </c>
      <c r="D18" s="10">
        <v>260015</v>
      </c>
      <c r="E18" s="10">
        <v>5843918</v>
      </c>
      <c r="F18" s="10">
        <v>1397376</v>
      </c>
      <c r="G18" s="10">
        <v>0</v>
      </c>
      <c r="H18" s="10">
        <v>0</v>
      </c>
      <c r="I18" s="10">
        <v>0</v>
      </c>
      <c r="J18" s="51">
        <f t="shared" si="0"/>
        <v>10299881</v>
      </c>
      <c r="K18" s="225">
        <f t="shared" si="1"/>
        <v>14.097482177018025</v>
      </c>
    </row>
    <row r="19" spans="2:11" ht="29.25" customHeight="1" x14ac:dyDescent="0.3">
      <c r="B19" s="19" t="s">
        <v>61</v>
      </c>
      <c r="C19" s="10">
        <v>1031109</v>
      </c>
      <c r="D19" s="10">
        <v>343614</v>
      </c>
      <c r="E19" s="10">
        <v>2518114</v>
      </c>
      <c r="F19" s="10">
        <v>59982</v>
      </c>
      <c r="G19" s="10">
        <v>0</v>
      </c>
      <c r="H19" s="10">
        <v>0</v>
      </c>
      <c r="I19" s="10">
        <v>0</v>
      </c>
      <c r="J19" s="51">
        <f t="shared" si="0"/>
        <v>3952819</v>
      </c>
      <c r="K19" s="225">
        <f t="shared" si="1"/>
        <v>5.4102368174426685</v>
      </c>
    </row>
    <row r="20" spans="2:11" ht="29.25" customHeight="1" x14ac:dyDescent="0.3">
      <c r="B20" s="19" t="s">
        <v>185</v>
      </c>
      <c r="C20" s="10">
        <v>61688</v>
      </c>
      <c r="D20" s="10">
        <v>0</v>
      </c>
      <c r="E20" s="10">
        <v>0</v>
      </c>
      <c r="F20" s="10">
        <v>32622</v>
      </c>
      <c r="G20" s="10">
        <v>189648</v>
      </c>
      <c r="H20" s="10">
        <v>0</v>
      </c>
      <c r="I20" s="10">
        <v>0</v>
      </c>
      <c r="J20" s="51">
        <f t="shared" si="0"/>
        <v>283958</v>
      </c>
      <c r="K20" s="225">
        <f t="shared" si="1"/>
        <v>0.38865428095933185</v>
      </c>
    </row>
    <row r="21" spans="2:11" ht="29.25" customHeight="1" x14ac:dyDescent="0.3">
      <c r="B21" s="19" t="s">
        <v>190</v>
      </c>
      <c r="C21" s="10">
        <v>402807</v>
      </c>
      <c r="D21" s="10">
        <v>17258</v>
      </c>
      <c r="E21" s="10">
        <v>1276993</v>
      </c>
      <c r="F21" s="10">
        <v>404317</v>
      </c>
      <c r="G21" s="10">
        <v>366437</v>
      </c>
      <c r="H21" s="10">
        <v>0</v>
      </c>
      <c r="I21" s="10">
        <v>1857985</v>
      </c>
      <c r="J21" s="51">
        <f t="shared" si="0"/>
        <v>4325797</v>
      </c>
      <c r="K21" s="225">
        <f t="shared" si="1"/>
        <v>5.9207330753528158</v>
      </c>
    </row>
    <row r="22" spans="2:11" ht="29.25" customHeight="1" x14ac:dyDescent="0.3">
      <c r="B22" s="19" t="s">
        <v>36</v>
      </c>
      <c r="C22" s="10">
        <v>924182</v>
      </c>
      <c r="D22" s="10">
        <v>1004905</v>
      </c>
      <c r="E22" s="10">
        <v>0</v>
      </c>
      <c r="F22" s="10">
        <v>84110</v>
      </c>
      <c r="G22" s="10">
        <v>60555</v>
      </c>
      <c r="H22" s="10">
        <v>0</v>
      </c>
      <c r="I22" s="10">
        <v>0</v>
      </c>
      <c r="J22" s="51">
        <f t="shared" si="0"/>
        <v>2073752</v>
      </c>
      <c r="K22" s="225">
        <f t="shared" si="1"/>
        <v>2.8383514197450905</v>
      </c>
    </row>
    <row r="23" spans="2:11" ht="29.25" customHeight="1" x14ac:dyDescent="0.3">
      <c r="B23" s="19" t="s">
        <v>62</v>
      </c>
      <c r="C23" s="10">
        <v>16185</v>
      </c>
      <c r="D23" s="10">
        <v>0</v>
      </c>
      <c r="E23" s="10">
        <v>0</v>
      </c>
      <c r="F23" s="10">
        <v>331791</v>
      </c>
      <c r="G23" s="10">
        <v>20499</v>
      </c>
      <c r="H23" s="10">
        <v>0</v>
      </c>
      <c r="I23" s="10">
        <v>25389</v>
      </c>
      <c r="J23" s="51">
        <f t="shared" si="0"/>
        <v>393864</v>
      </c>
      <c r="K23" s="225">
        <f t="shared" si="1"/>
        <v>0.53908299718890218</v>
      </c>
    </row>
    <row r="24" spans="2:11" ht="29.25" customHeight="1" x14ac:dyDescent="0.3">
      <c r="B24" s="19" t="s">
        <v>63</v>
      </c>
      <c r="C24" s="10">
        <v>698891</v>
      </c>
      <c r="D24" s="10">
        <v>0</v>
      </c>
      <c r="E24" s="10">
        <v>0</v>
      </c>
      <c r="F24" s="10">
        <v>277020</v>
      </c>
      <c r="G24" s="10">
        <v>0</v>
      </c>
      <c r="H24" s="10">
        <v>0</v>
      </c>
      <c r="I24" s="10">
        <v>1062452</v>
      </c>
      <c r="J24" s="51">
        <f t="shared" si="0"/>
        <v>2038363</v>
      </c>
      <c r="K24" s="225">
        <f t="shared" si="1"/>
        <v>2.7899143750100599</v>
      </c>
    </row>
    <row r="25" spans="2:11" ht="29.25" customHeight="1" x14ac:dyDescent="0.3">
      <c r="B25" s="19" t="s">
        <v>64</v>
      </c>
      <c r="C25" s="10">
        <v>714905</v>
      </c>
      <c r="D25" s="10">
        <v>113765</v>
      </c>
      <c r="E25" s="10">
        <v>204489</v>
      </c>
      <c r="F25" s="10">
        <v>4003116</v>
      </c>
      <c r="G25" s="10">
        <v>233957</v>
      </c>
      <c r="H25" s="10">
        <v>0</v>
      </c>
      <c r="I25" s="10">
        <v>2060</v>
      </c>
      <c r="J25" s="51">
        <f t="shared" si="0"/>
        <v>5272292</v>
      </c>
      <c r="K25" s="225">
        <f t="shared" si="1"/>
        <v>7.2162040029428223</v>
      </c>
    </row>
    <row r="26" spans="2:11" ht="29.25" customHeight="1" x14ac:dyDescent="0.3">
      <c r="B26" s="19" t="s">
        <v>188</v>
      </c>
      <c r="C26" s="10">
        <v>140682</v>
      </c>
      <c r="D26" s="10">
        <v>0</v>
      </c>
      <c r="E26" s="10">
        <v>0</v>
      </c>
      <c r="F26" s="10">
        <v>5648</v>
      </c>
      <c r="G26" s="10">
        <v>14487</v>
      </c>
      <c r="H26" s="10">
        <v>0</v>
      </c>
      <c r="I26" s="10">
        <v>0</v>
      </c>
      <c r="J26" s="51">
        <f t="shared" si="0"/>
        <v>160817</v>
      </c>
      <c r="K26" s="225">
        <f t="shared" si="1"/>
        <v>0.22011077518871411</v>
      </c>
    </row>
    <row r="27" spans="2:11" ht="29.25" customHeight="1" x14ac:dyDescent="0.3">
      <c r="B27" s="19" t="s">
        <v>189</v>
      </c>
      <c r="C27" s="10">
        <v>40129</v>
      </c>
      <c r="D27" s="10">
        <v>0</v>
      </c>
      <c r="E27" s="10">
        <v>148514</v>
      </c>
      <c r="F27" s="10">
        <v>61846</v>
      </c>
      <c r="G27" s="10">
        <v>1283</v>
      </c>
      <c r="H27" s="10">
        <v>0</v>
      </c>
      <c r="I27" s="10">
        <v>0</v>
      </c>
      <c r="J27" s="51">
        <f t="shared" si="0"/>
        <v>251772</v>
      </c>
      <c r="K27" s="225">
        <f t="shared" si="1"/>
        <v>0.34460119322467725</v>
      </c>
    </row>
    <row r="28" spans="2:11" ht="29.25" customHeight="1" x14ac:dyDescent="0.3">
      <c r="B28" s="19" t="s">
        <v>214</v>
      </c>
      <c r="C28" s="10">
        <v>1467431</v>
      </c>
      <c r="D28" s="10">
        <v>955796</v>
      </c>
      <c r="E28" s="10">
        <v>273305</v>
      </c>
      <c r="F28" s="10">
        <v>332687</v>
      </c>
      <c r="G28" s="10">
        <v>600612</v>
      </c>
      <c r="H28" s="10">
        <v>0</v>
      </c>
      <c r="I28" s="10">
        <v>1039814</v>
      </c>
      <c r="J28" s="51">
        <f t="shared" si="0"/>
        <v>4669645</v>
      </c>
      <c r="K28" s="225">
        <f t="shared" si="1"/>
        <v>6.391359003128418</v>
      </c>
    </row>
    <row r="29" spans="2:11" ht="29.25" customHeight="1" x14ac:dyDescent="0.3">
      <c r="B29" s="19" t="s">
        <v>40</v>
      </c>
      <c r="C29" s="10">
        <v>0</v>
      </c>
      <c r="D29" s="10">
        <v>0</v>
      </c>
      <c r="E29" s="10">
        <v>0</v>
      </c>
      <c r="F29" s="10">
        <v>38231</v>
      </c>
      <c r="G29" s="10">
        <v>14426</v>
      </c>
      <c r="H29" s="10">
        <v>0</v>
      </c>
      <c r="I29" s="10">
        <v>0</v>
      </c>
      <c r="J29" s="51">
        <f t="shared" si="0"/>
        <v>52657</v>
      </c>
      <c r="K29" s="225">
        <f t="shared" si="1"/>
        <v>7.20718151010908E-2</v>
      </c>
    </row>
    <row r="30" spans="2:11" ht="29.25" customHeight="1" x14ac:dyDescent="0.3">
      <c r="B30" s="19" t="s">
        <v>65</v>
      </c>
      <c r="C30" s="10">
        <v>14504</v>
      </c>
      <c r="D30" s="10">
        <v>388223</v>
      </c>
      <c r="E30" s="10">
        <v>220160</v>
      </c>
      <c r="F30" s="10">
        <v>186926</v>
      </c>
      <c r="G30" s="10">
        <v>1528</v>
      </c>
      <c r="H30" s="10">
        <v>0</v>
      </c>
      <c r="I30" s="10">
        <v>1377</v>
      </c>
      <c r="J30" s="51">
        <f t="shared" si="0"/>
        <v>812718</v>
      </c>
      <c r="K30" s="225">
        <f t="shared" si="1"/>
        <v>1.1123698924231973</v>
      </c>
    </row>
    <row r="31" spans="2:11" ht="29.25" customHeight="1" x14ac:dyDescent="0.3">
      <c r="B31" s="19" t="s">
        <v>66</v>
      </c>
      <c r="C31" s="10">
        <v>18090</v>
      </c>
      <c r="D31" s="10">
        <v>0</v>
      </c>
      <c r="E31" s="10">
        <v>0</v>
      </c>
      <c r="F31" s="10">
        <v>25605</v>
      </c>
      <c r="G31" s="10">
        <v>0</v>
      </c>
      <c r="H31" s="10">
        <v>0</v>
      </c>
      <c r="I31" s="10">
        <v>0</v>
      </c>
      <c r="J31" s="51">
        <f t="shared" si="0"/>
        <v>43695</v>
      </c>
      <c r="K31" s="225">
        <f t="shared" si="1"/>
        <v>5.9805495201818604E-2</v>
      </c>
    </row>
    <row r="32" spans="2:11" ht="29.25" customHeight="1" x14ac:dyDescent="0.3">
      <c r="B32" s="19" t="s">
        <v>67</v>
      </c>
      <c r="C32" s="10">
        <v>399601</v>
      </c>
      <c r="D32" s="10">
        <v>0</v>
      </c>
      <c r="E32" s="10">
        <v>1153631</v>
      </c>
      <c r="F32" s="10">
        <v>874145</v>
      </c>
      <c r="G32" s="10">
        <v>0</v>
      </c>
      <c r="H32" s="10">
        <v>0</v>
      </c>
      <c r="I32" s="10">
        <v>93579</v>
      </c>
      <c r="J32" s="51">
        <f t="shared" si="0"/>
        <v>2520956</v>
      </c>
      <c r="K32" s="225">
        <f t="shared" si="1"/>
        <v>3.4504410564594536</v>
      </c>
    </row>
    <row r="33" spans="2:15" s="24" customFormat="1" ht="29.25" customHeight="1" x14ac:dyDescent="0.25">
      <c r="B33" s="97" t="s">
        <v>47</v>
      </c>
      <c r="C33" s="98">
        <f>SUM(C7:C32)</f>
        <v>18933990</v>
      </c>
      <c r="D33" s="98">
        <f t="shared" ref="D33:H33" si="2">SUM(D7:D32)</f>
        <v>4694566</v>
      </c>
      <c r="E33" s="98">
        <f t="shared" si="2"/>
        <v>27782916</v>
      </c>
      <c r="F33" s="98">
        <f t="shared" si="2"/>
        <v>10575753</v>
      </c>
      <c r="G33" s="98">
        <f t="shared" si="2"/>
        <v>6285762</v>
      </c>
      <c r="H33" s="98">
        <f t="shared" si="2"/>
        <v>0</v>
      </c>
      <c r="I33" s="98">
        <f>SUM(I7:I32)</f>
        <v>4788861</v>
      </c>
      <c r="J33" s="99">
        <f>SUM(J7:J32)</f>
        <v>73061848</v>
      </c>
      <c r="K33" s="100">
        <f t="shared" ref="K33" si="3">J33/$J$33*100</f>
        <v>100</v>
      </c>
      <c r="L33" s="11"/>
      <c r="M33" s="11"/>
      <c r="N33" s="11"/>
      <c r="O33" s="11"/>
    </row>
    <row r="34" spans="2:15" s="24" customFormat="1" ht="29.25" customHeight="1" x14ac:dyDescent="0.25">
      <c r="B34" s="262" t="s">
        <v>48</v>
      </c>
      <c r="C34" s="263"/>
      <c r="D34" s="263"/>
      <c r="E34" s="263"/>
      <c r="F34" s="263"/>
      <c r="G34" s="263"/>
      <c r="H34" s="263"/>
      <c r="I34" s="263"/>
      <c r="J34" s="263"/>
      <c r="K34" s="264"/>
      <c r="L34" s="11"/>
      <c r="M34" s="11"/>
      <c r="N34" s="11"/>
      <c r="O34" s="11"/>
    </row>
    <row r="35" spans="2:15" s="13" customFormat="1" ht="29.25" customHeight="1" x14ac:dyDescent="0.25">
      <c r="B35" s="26" t="s">
        <v>49</v>
      </c>
      <c r="C35" s="28">
        <v>1582</v>
      </c>
      <c r="D35" s="28">
        <v>0</v>
      </c>
      <c r="E35" s="28">
        <v>0</v>
      </c>
      <c r="F35" s="28">
        <v>109895</v>
      </c>
      <c r="G35" s="28">
        <v>0</v>
      </c>
      <c r="H35" s="28">
        <v>0</v>
      </c>
      <c r="I35" s="28">
        <v>0</v>
      </c>
      <c r="J35" s="28">
        <f t="shared" ref="J35:J37" si="4">SUM(C35:I35)</f>
        <v>111477</v>
      </c>
      <c r="K35" s="226">
        <f>J35/$J$38*100</f>
        <v>4.6587250012014882</v>
      </c>
      <c r="L35" s="11"/>
      <c r="M35" s="11"/>
      <c r="N35" s="11"/>
      <c r="O35" s="11"/>
    </row>
    <row r="36" spans="2:15" s="13" customFormat="1" ht="29.25" customHeight="1" x14ac:dyDescent="0.25">
      <c r="B36" s="26" t="s">
        <v>82</v>
      </c>
      <c r="C36" s="28">
        <v>35799</v>
      </c>
      <c r="D36" s="28">
        <v>0</v>
      </c>
      <c r="E36" s="28">
        <v>0</v>
      </c>
      <c r="F36" s="28">
        <v>775835</v>
      </c>
      <c r="G36" s="28">
        <v>0</v>
      </c>
      <c r="H36" s="28">
        <v>0</v>
      </c>
      <c r="I36" s="28">
        <v>0</v>
      </c>
      <c r="J36" s="28">
        <f t="shared" si="4"/>
        <v>811634</v>
      </c>
      <c r="K36" s="226">
        <f t="shared" ref="K36:K38" si="5">J36/$J$38*100</f>
        <v>33.918921460257891</v>
      </c>
      <c r="L36" s="11"/>
      <c r="M36" s="11"/>
      <c r="N36" s="11"/>
      <c r="O36" s="11"/>
    </row>
    <row r="37" spans="2:15" s="13" customFormat="1" ht="29.25" customHeight="1" x14ac:dyDescent="0.25">
      <c r="B37" s="26" t="s">
        <v>50</v>
      </c>
      <c r="C37" s="28">
        <v>110670</v>
      </c>
      <c r="D37" s="28">
        <v>0</v>
      </c>
      <c r="E37" s="28">
        <v>0</v>
      </c>
      <c r="F37" s="28">
        <v>1359084</v>
      </c>
      <c r="G37" s="28">
        <v>0</v>
      </c>
      <c r="H37" s="28">
        <v>0</v>
      </c>
      <c r="I37" s="28">
        <v>0</v>
      </c>
      <c r="J37" s="28">
        <f t="shared" si="4"/>
        <v>1469754</v>
      </c>
      <c r="K37" s="226">
        <f t="shared" si="5"/>
        <v>61.422353538540619</v>
      </c>
      <c r="L37" s="11"/>
      <c r="M37" s="11"/>
      <c r="N37" s="11"/>
      <c r="O37" s="11"/>
    </row>
    <row r="38" spans="2:15" s="24" customFormat="1" ht="29.25" customHeight="1" x14ac:dyDescent="0.25">
      <c r="B38" s="97" t="s">
        <v>47</v>
      </c>
      <c r="C38" s="101">
        <f>SUM(C35:C37)</f>
        <v>148051</v>
      </c>
      <c r="D38" s="102">
        <f t="shared" ref="D38:J38" si="6">SUM(D35:D37)</f>
        <v>0</v>
      </c>
      <c r="E38" s="102">
        <f t="shared" si="6"/>
        <v>0</v>
      </c>
      <c r="F38" s="102">
        <f t="shared" si="6"/>
        <v>2244814</v>
      </c>
      <c r="G38" s="102">
        <f t="shared" si="6"/>
        <v>0</v>
      </c>
      <c r="H38" s="102">
        <f t="shared" si="6"/>
        <v>0</v>
      </c>
      <c r="I38" s="102">
        <f t="shared" si="6"/>
        <v>0</v>
      </c>
      <c r="J38" s="102">
        <f t="shared" si="6"/>
        <v>2392865</v>
      </c>
      <c r="K38" s="103">
        <f t="shared" si="5"/>
        <v>100</v>
      </c>
      <c r="L38" s="11"/>
      <c r="M38" s="11"/>
      <c r="N38" s="11"/>
      <c r="O38" s="11"/>
    </row>
    <row r="39" spans="2:15" s="16" customFormat="1" ht="18" customHeight="1" x14ac:dyDescent="0.25">
      <c r="B39" s="265" t="s">
        <v>52</v>
      </c>
      <c r="C39" s="265"/>
      <c r="D39" s="265"/>
      <c r="E39" s="265"/>
      <c r="F39" s="265"/>
      <c r="G39" s="265"/>
      <c r="H39" s="265"/>
      <c r="I39" s="265"/>
      <c r="J39" s="265"/>
      <c r="K39" s="265"/>
      <c r="L39" s="11"/>
      <c r="M39" s="11"/>
      <c r="N39" s="11"/>
      <c r="O39" s="11"/>
    </row>
    <row r="40" spans="2:15" s="52" customFormat="1" ht="18" customHeight="1" x14ac:dyDescent="0.3">
      <c r="K40" s="227"/>
      <c r="L40" s="11"/>
      <c r="M40" s="11"/>
      <c r="N40" s="11"/>
      <c r="O40" s="11"/>
    </row>
  </sheetData>
  <sheetProtection password="E931" sheet="1" objects="1" scenarios="1"/>
  <mergeCells count="4">
    <mergeCell ref="B4:K4"/>
    <mergeCell ref="B34:K34"/>
    <mergeCell ref="B39:K39"/>
    <mergeCell ref="B6:K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B2:K37"/>
  <sheetViews>
    <sheetView showGridLines="0" topLeftCell="D1" zoomScale="80" zoomScaleNormal="80" workbookViewId="0">
      <selection activeCell="J6" sqref="J6"/>
    </sheetView>
  </sheetViews>
  <sheetFormatPr defaultRowHeight="15" x14ac:dyDescent="0.25"/>
  <cols>
    <col min="1" max="1" width="14.140625" style="11" customWidth="1"/>
    <col min="2" max="2" width="56.5703125" style="11" customWidth="1"/>
    <col min="3" max="10" width="25.140625" style="11" customWidth="1"/>
    <col min="11" max="11" width="11.5703125" style="11" bestFit="1" customWidth="1"/>
    <col min="12" max="16384" width="9.140625" style="11"/>
  </cols>
  <sheetData>
    <row r="2" spans="2:10" ht="6.75" customHeight="1" x14ac:dyDescent="0.25"/>
    <row r="3" spans="2:10" ht="24.75" customHeight="1" x14ac:dyDescent="0.25">
      <c r="B3" s="269" t="s">
        <v>241</v>
      </c>
      <c r="C3" s="269"/>
      <c r="D3" s="269"/>
      <c r="E3" s="269"/>
      <c r="F3" s="269"/>
      <c r="G3" s="269"/>
      <c r="H3" s="269"/>
      <c r="I3" s="269"/>
      <c r="J3" s="269"/>
    </row>
    <row r="4" spans="2:10" s="13" customFormat="1" ht="39" customHeight="1" x14ac:dyDescent="0.25">
      <c r="B4" s="104" t="s">
        <v>0</v>
      </c>
      <c r="C4" s="105" t="s">
        <v>83</v>
      </c>
      <c r="D4" s="105" t="s">
        <v>84</v>
      </c>
      <c r="E4" s="105" t="s">
        <v>222</v>
      </c>
      <c r="F4" s="105" t="s">
        <v>85</v>
      </c>
      <c r="G4" s="105" t="s">
        <v>86</v>
      </c>
      <c r="H4" s="105" t="s">
        <v>195</v>
      </c>
      <c r="I4" s="105" t="s">
        <v>223</v>
      </c>
      <c r="J4" s="106" t="s">
        <v>87</v>
      </c>
    </row>
    <row r="5" spans="2:10" ht="27.75" customHeight="1" x14ac:dyDescent="0.25">
      <c r="B5" s="266" t="s">
        <v>16</v>
      </c>
      <c r="C5" s="267"/>
      <c r="D5" s="267"/>
      <c r="E5" s="267"/>
      <c r="F5" s="267"/>
      <c r="G5" s="267"/>
      <c r="H5" s="267"/>
      <c r="I5" s="267"/>
      <c r="J5" s="268"/>
    </row>
    <row r="6" spans="2:10" ht="27.75" customHeight="1" x14ac:dyDescent="0.3">
      <c r="B6" s="35" t="s">
        <v>213</v>
      </c>
      <c r="C6" s="53">
        <f>IFERROR(('APPENDIX 3'!C9/'APPENDIX 3'!C$33)*100,0)</f>
        <v>35.079901278071866</v>
      </c>
      <c r="D6" s="53">
        <f>IFERROR(('APPENDIX 3'!D9/'APPENDIX 3'!D$33)*100,0)</f>
        <v>9.8032917206830188</v>
      </c>
      <c r="E6" s="53">
        <f>IFERROR(('APPENDIX 3'!E9/'APPENDIX 3'!E$33)*100,0)</f>
        <v>27.760703736065718</v>
      </c>
      <c r="F6" s="53">
        <f>IFERROR(('APPENDIX 3'!F9/'APPENDIX 3'!F$33)*100,0)</f>
        <v>6.0924267047462246</v>
      </c>
      <c r="G6" s="53">
        <f>IFERROR(('APPENDIX 3'!G9/'APPENDIX 3'!G$33)*100,0)</f>
        <v>16.982698358607916</v>
      </c>
      <c r="H6" s="53">
        <f>IFERROR(('APPENDIX 3'!H9/'APPENDIX 3'!H$33)*100,0)</f>
        <v>0</v>
      </c>
      <c r="I6" s="53">
        <f>IFERROR(('APPENDIX 3'!I9/'APPENDIX 3'!I$33)*100,0)</f>
        <v>13.625974944772882</v>
      </c>
      <c r="J6" s="200">
        <f>IFERROR(('APPENDIX 3'!J9/'APPENDIX 3'!J$33)*100,0)</f>
        <v>23.513395116969939</v>
      </c>
    </row>
    <row r="7" spans="2:10" ht="27.75" customHeight="1" x14ac:dyDescent="0.3">
      <c r="B7" s="35" t="s">
        <v>60</v>
      </c>
      <c r="C7" s="53">
        <f>IFERROR(('APPENDIX 3'!C18/'APPENDIX 3'!C$33)*100,0)</f>
        <v>14.780677501150047</v>
      </c>
      <c r="D7" s="53">
        <f>IFERROR(('APPENDIX 3'!D18/'APPENDIX 3'!D$33)*100,0)</f>
        <v>5.5386376504239161</v>
      </c>
      <c r="E7" s="53">
        <f>IFERROR(('APPENDIX 3'!E18/'APPENDIX 3'!E$33)*100,0)</f>
        <v>21.034213975235716</v>
      </c>
      <c r="F7" s="53">
        <f>IFERROR(('APPENDIX 3'!F18/'APPENDIX 3'!F$33)*100,0)</f>
        <v>13.213016605058762</v>
      </c>
      <c r="G7" s="53">
        <f>IFERROR(('APPENDIX 3'!G18/'APPENDIX 3'!G$33)*100,0)</f>
        <v>0</v>
      </c>
      <c r="H7" s="53">
        <f>IFERROR(('APPENDIX 3'!H18/'APPENDIX 3'!H$33)*100,0)</f>
        <v>0</v>
      </c>
      <c r="I7" s="53">
        <f>IFERROR(('APPENDIX 3'!I18/'APPENDIX 3'!I$33)*100,0)</f>
        <v>0</v>
      </c>
      <c r="J7" s="200">
        <f>IFERROR(('APPENDIX 3'!J18/'APPENDIX 3'!J$33)*100,0)</f>
        <v>14.097482177018025</v>
      </c>
    </row>
    <row r="8" spans="2:10" ht="27.75" customHeight="1" x14ac:dyDescent="0.3">
      <c r="B8" s="35" t="s">
        <v>59</v>
      </c>
      <c r="C8" s="53">
        <f>IFERROR(('APPENDIX 3'!C17/'APPENDIX 3'!C$33)*100,0)</f>
        <v>10.466346501714641</v>
      </c>
      <c r="D8" s="53">
        <f>IFERROR(('APPENDIX 3'!D17/'APPENDIX 3'!D$33)*100,0)</f>
        <v>19.483760586175592</v>
      </c>
      <c r="E8" s="53">
        <f>IFERROR(('APPENDIX 3'!E17/'APPENDIX 3'!E$33)*100,0)</f>
        <v>21.164650247655789</v>
      </c>
      <c r="F8" s="53">
        <f>IFERROR(('APPENDIX 3'!F17/'APPENDIX 3'!F$33)*100,0)</f>
        <v>4.6747025956449626</v>
      </c>
      <c r="G8" s="53">
        <f>IFERROR(('APPENDIX 3'!G17/'APPENDIX 3'!G$33)*100,0)</f>
        <v>3.203255229835301</v>
      </c>
      <c r="H8" s="53">
        <f>IFERROR(('APPENDIX 3'!H17/'APPENDIX 3'!H$33)*100,0)</f>
        <v>0</v>
      </c>
      <c r="I8" s="53">
        <f>IFERROR(('APPENDIX 3'!I17/'APPENDIX 3'!I$33)*100,0)</f>
        <v>1.1123521856240972</v>
      </c>
      <c r="J8" s="200">
        <f>IFERROR(('APPENDIX 3'!J17/'APPENDIX 3'!J$33)*100,0)</f>
        <v>13.037632171581533</v>
      </c>
    </row>
    <row r="9" spans="2:10" ht="27.75" customHeight="1" x14ac:dyDescent="0.3">
      <c r="B9" s="35" t="s">
        <v>214</v>
      </c>
      <c r="C9" s="53">
        <f>IFERROR(('APPENDIX 3'!C28/'APPENDIX 3'!C$33)*100,0)</f>
        <v>7.7502470424881382</v>
      </c>
      <c r="D9" s="53">
        <f>IFERROR(('APPENDIX 3'!D28/'APPENDIX 3'!D$33)*100,0)</f>
        <v>20.3596242975389</v>
      </c>
      <c r="E9" s="53">
        <f>IFERROR(('APPENDIX 3'!E28/'APPENDIX 3'!E$33)*100,0)</f>
        <v>0.98371603614249847</v>
      </c>
      <c r="F9" s="53">
        <f>IFERROR(('APPENDIX 3'!F28/'APPENDIX 3'!F$33)*100,0)</f>
        <v>3.1457523639215097</v>
      </c>
      <c r="G9" s="53">
        <f>IFERROR(('APPENDIX 3'!G28/'APPENDIX 3'!G$33)*100,0)</f>
        <v>9.5551183770559565</v>
      </c>
      <c r="H9" s="53">
        <f>IFERROR(('APPENDIX 3'!H28/'APPENDIX 3'!H$33)*100,0)</f>
        <v>0</v>
      </c>
      <c r="I9" s="53">
        <f>IFERROR(('APPENDIX 3'!I28/'APPENDIX 3'!I$33)*100,0)</f>
        <v>21.713179814573863</v>
      </c>
      <c r="J9" s="200">
        <f>IFERROR(('APPENDIX 3'!J28/'APPENDIX 3'!J$33)*100,0)</f>
        <v>6.391359003128418</v>
      </c>
    </row>
    <row r="10" spans="2:10" ht="27.75" customHeight="1" x14ac:dyDescent="0.3">
      <c r="B10" s="35" t="s">
        <v>190</v>
      </c>
      <c r="C10" s="53">
        <f>IFERROR(('APPENDIX 3'!C21/'APPENDIX 3'!C$33)*100,0)</f>
        <v>2.1274279747691849</v>
      </c>
      <c r="D10" s="53">
        <f>IFERROR(('APPENDIX 3'!D21/'APPENDIX 3'!D$33)*100,0)</f>
        <v>0.36761651662794814</v>
      </c>
      <c r="E10" s="53">
        <f>IFERROR(('APPENDIX 3'!E21/'APPENDIX 3'!E$33)*100,0)</f>
        <v>4.5963245902625918</v>
      </c>
      <c r="F10" s="53">
        <f>IFERROR(('APPENDIX 3'!F21/'APPENDIX 3'!F$33)*100,0)</f>
        <v>3.8230563818954546</v>
      </c>
      <c r="G10" s="53">
        <f>IFERROR(('APPENDIX 3'!G21/'APPENDIX 3'!G$33)*100,0)</f>
        <v>5.8296352932230011</v>
      </c>
      <c r="H10" s="53">
        <f>IFERROR(('APPENDIX 3'!H21/'APPENDIX 3'!H$33)*100,0)</f>
        <v>0</v>
      </c>
      <c r="I10" s="53">
        <f>IFERROR(('APPENDIX 3'!I21/'APPENDIX 3'!I$33)*100,0)</f>
        <v>38.798056573368903</v>
      </c>
      <c r="J10" s="200">
        <f>IFERROR(('APPENDIX 3'!J21/'APPENDIX 3'!J$33)*100,0)</f>
        <v>5.9207330753528158</v>
      </c>
    </row>
    <row r="11" spans="2:10" ht="27.75" customHeight="1" x14ac:dyDescent="0.3">
      <c r="B11" s="35" t="s">
        <v>55</v>
      </c>
      <c r="C11" s="53">
        <f>IFERROR(('APPENDIX 3'!C12/'APPENDIX 3'!C$33)*100,0)</f>
        <v>3.9866874335520408</v>
      </c>
      <c r="D11" s="53">
        <f>IFERROR(('APPENDIX 3'!D12/'APPENDIX 3'!D$33)*100,0)</f>
        <v>4.7037148907907573</v>
      </c>
      <c r="E11" s="53">
        <f>IFERROR(('APPENDIX 3'!E12/'APPENDIX 3'!E$33)*100,0)</f>
        <v>2.0077554134346443</v>
      </c>
      <c r="F11" s="53">
        <f>IFERROR(('APPENDIX 3'!F12/'APPENDIX 3'!F$33)*100,0)</f>
        <v>4.2350270472466596</v>
      </c>
      <c r="G11" s="53">
        <f>IFERROR(('APPENDIX 3'!G12/'APPENDIX 3'!G$33)*100,0)</f>
        <v>37.602266837338099</v>
      </c>
      <c r="H11" s="53">
        <f>IFERROR(('APPENDIX 3'!H12/'APPENDIX 3'!H$33)*100,0)</f>
        <v>0</v>
      </c>
      <c r="I11" s="53">
        <f>IFERROR(('APPENDIX 3'!I12/'APPENDIX 3'!I$33)*100,0)</f>
        <v>0</v>
      </c>
      <c r="J11" s="200">
        <f>IFERROR(('APPENDIX 3'!J12/'APPENDIX 3'!J$33)*100,0)</f>
        <v>5.9469423768202523</v>
      </c>
    </row>
    <row r="12" spans="2:10" ht="27.75" customHeight="1" x14ac:dyDescent="0.3">
      <c r="B12" s="35" t="s">
        <v>64</v>
      </c>
      <c r="C12" s="53">
        <f>IFERROR(('APPENDIX 3'!C25/'APPENDIX 3'!C$33)*100,0)</f>
        <v>3.7757757345387848</v>
      </c>
      <c r="D12" s="53">
        <f>IFERROR(('APPENDIX 3'!D25/'APPENDIX 3'!D$33)*100,0)</f>
        <v>2.4233337011344607</v>
      </c>
      <c r="E12" s="53">
        <f>IFERROR(('APPENDIX 3'!E25/'APPENDIX 3'!E$33)*100,0)</f>
        <v>0.73602425317774423</v>
      </c>
      <c r="F12" s="53">
        <f>IFERROR(('APPENDIX 3'!F25/'APPENDIX 3'!F$33)*100,0)</f>
        <v>37.851829557668374</v>
      </c>
      <c r="G12" s="53">
        <f>IFERROR(('APPENDIX 3'!G25/'APPENDIX 3'!G$33)*100,0)</f>
        <v>3.7220149283412258</v>
      </c>
      <c r="H12" s="53">
        <f>IFERROR(('APPENDIX 3'!H25/'APPENDIX 3'!H$33)*100,0)</f>
        <v>0</v>
      </c>
      <c r="I12" s="53">
        <f>IFERROR(('APPENDIX 3'!I25/'APPENDIX 3'!I$33)*100,0)</f>
        <v>4.3016491812980166E-2</v>
      </c>
      <c r="J12" s="200">
        <f>IFERROR(('APPENDIX 3'!J25/'APPENDIX 3'!J$33)*100,0)</f>
        <v>7.2162040029428223</v>
      </c>
    </row>
    <row r="13" spans="2:10" ht="27.75" customHeight="1" x14ac:dyDescent="0.3">
      <c r="B13" s="35" t="s">
        <v>61</v>
      </c>
      <c r="C13" s="53">
        <f>IFERROR(('APPENDIX 3'!C19/'APPENDIX 3'!C$33)*100,0)</f>
        <v>5.4458093618936099</v>
      </c>
      <c r="D13" s="53">
        <f>IFERROR(('APPENDIX 3'!D19/'APPENDIX 3'!D$33)*100,0)</f>
        <v>7.3193986408967309</v>
      </c>
      <c r="E13" s="53">
        <f>IFERROR(('APPENDIX 3'!E19/'APPENDIX 3'!E$33)*100,0)</f>
        <v>9.0635338637600178</v>
      </c>
      <c r="F13" s="53">
        <f>IFERROR(('APPENDIX 3'!F19/'APPENDIX 3'!F$33)*100,0)</f>
        <v>0.56716528837237401</v>
      </c>
      <c r="G13" s="53">
        <f>IFERROR(('APPENDIX 3'!G19/'APPENDIX 3'!G$33)*100,0)</f>
        <v>0</v>
      </c>
      <c r="H13" s="53">
        <f>IFERROR(('APPENDIX 3'!H19/'APPENDIX 3'!H$33)*100,0)</f>
        <v>0</v>
      </c>
      <c r="I13" s="53">
        <f>IFERROR(('APPENDIX 3'!I19/'APPENDIX 3'!I$33)*100,0)</f>
        <v>0</v>
      </c>
      <c r="J13" s="200">
        <f>IFERROR(('APPENDIX 3'!J19/'APPENDIX 3'!J$33)*100,0)</f>
        <v>5.4102368174426685</v>
      </c>
    </row>
    <row r="14" spans="2:10" ht="27.75" customHeight="1" x14ac:dyDescent="0.3">
      <c r="B14" s="35" t="s">
        <v>67</v>
      </c>
      <c r="C14" s="53">
        <f>IFERROR(('APPENDIX 3'!C32/'APPENDIX 3'!C$33)*100,0)</f>
        <v>2.1104954634495949</v>
      </c>
      <c r="D14" s="53">
        <f>IFERROR(('APPENDIX 3'!D32/'APPENDIX 3'!D$33)*100,0)</f>
        <v>0</v>
      </c>
      <c r="E14" s="53">
        <f>IFERROR(('APPENDIX 3'!E32/'APPENDIX 3'!E$33)*100,0)</f>
        <v>4.1523035235034369</v>
      </c>
      <c r="F14" s="53">
        <f>IFERROR(('APPENDIX 3'!F32/'APPENDIX 3'!F$33)*100,0)</f>
        <v>8.2655580174763923</v>
      </c>
      <c r="G14" s="53">
        <f>IFERROR(('APPENDIX 3'!G32/'APPENDIX 3'!G$33)*100,0)</f>
        <v>0</v>
      </c>
      <c r="H14" s="53">
        <f>IFERROR(('APPENDIX 3'!H32/'APPENDIX 3'!H$33)*100,0)</f>
        <v>0</v>
      </c>
      <c r="I14" s="53">
        <f>IFERROR(('APPENDIX 3'!I32/'APPENDIX 3'!I$33)*100,0)</f>
        <v>1.9540972268771217</v>
      </c>
      <c r="J14" s="200">
        <f>IFERROR(('APPENDIX 3'!J32/'APPENDIX 3'!J$33)*100,0)</f>
        <v>3.4504410564594536</v>
      </c>
    </row>
    <row r="15" spans="2:10" ht="27.75" customHeight="1" x14ac:dyDescent="0.3">
      <c r="B15" s="35" t="s">
        <v>36</v>
      </c>
      <c r="C15" s="53">
        <f>IFERROR(('APPENDIX 3'!C22/'APPENDIX 3'!C$33)*100,0)</f>
        <v>4.8810736669872536</v>
      </c>
      <c r="D15" s="53">
        <f>IFERROR(('APPENDIX 3'!D22/'APPENDIX 3'!D$33)*100,0)</f>
        <v>21.405706086569023</v>
      </c>
      <c r="E15" s="53">
        <f>IFERROR(('APPENDIX 3'!E22/'APPENDIX 3'!E$33)*100,0)</f>
        <v>0</v>
      </c>
      <c r="F15" s="53">
        <f>IFERROR(('APPENDIX 3'!F22/'APPENDIX 3'!F$33)*100,0)</f>
        <v>0.79530979968991333</v>
      </c>
      <c r="G15" s="53">
        <f>IFERROR(('APPENDIX 3'!G22/'APPENDIX 3'!G$33)*100,0)</f>
        <v>0.96336768716346555</v>
      </c>
      <c r="H15" s="53">
        <f>IFERROR(('APPENDIX 3'!H22/'APPENDIX 3'!H$33)*100,0)</f>
        <v>0</v>
      </c>
      <c r="I15" s="53">
        <f>IFERROR(('APPENDIX 3'!I22/'APPENDIX 3'!I$33)*100,0)</f>
        <v>0</v>
      </c>
      <c r="J15" s="200">
        <f>IFERROR(('APPENDIX 3'!J22/'APPENDIX 3'!J$33)*100,0)</f>
        <v>2.8383514197450905</v>
      </c>
    </row>
    <row r="16" spans="2:10" ht="27.75" customHeight="1" x14ac:dyDescent="0.3">
      <c r="B16" s="35" t="s">
        <v>63</v>
      </c>
      <c r="C16" s="53">
        <f>IFERROR(('APPENDIX 3'!C24/'APPENDIX 3'!C$33)*100,0)</f>
        <v>3.6911976820522248</v>
      </c>
      <c r="D16" s="53">
        <f>IFERROR(('APPENDIX 3'!D24/'APPENDIX 3'!D$33)*100,0)</f>
        <v>0</v>
      </c>
      <c r="E16" s="53">
        <f>IFERROR(('APPENDIX 3'!E24/'APPENDIX 3'!E$33)*100,0)</f>
        <v>0</v>
      </c>
      <c r="F16" s="53">
        <f>IFERROR(('APPENDIX 3'!F24/'APPENDIX 3'!F$33)*100,0)</f>
        <v>2.619387952801091</v>
      </c>
      <c r="G16" s="53">
        <f>IFERROR(('APPENDIX 3'!G24/'APPENDIX 3'!G$33)*100,0)</f>
        <v>0</v>
      </c>
      <c r="H16" s="53">
        <f>IFERROR(('APPENDIX 3'!H24/'APPENDIX 3'!H$33)*100,0)</f>
        <v>0</v>
      </c>
      <c r="I16" s="53">
        <f>IFERROR(('APPENDIX 3'!I24/'APPENDIX 3'!I$33)*100,0)</f>
        <v>22.185901825089516</v>
      </c>
      <c r="J16" s="200">
        <f>IFERROR(('APPENDIX 3'!J24/'APPENDIX 3'!J$33)*100,0)</f>
        <v>2.7899143750100599</v>
      </c>
    </row>
    <row r="17" spans="2:10" ht="27.75" customHeight="1" x14ac:dyDescent="0.3">
      <c r="B17" s="35" t="s">
        <v>57</v>
      </c>
      <c r="C17" s="53">
        <f>IFERROR(('APPENDIX 3'!C15/'APPENDIX 3'!C$33)*100,0)</f>
        <v>0</v>
      </c>
      <c r="D17" s="53">
        <f>IFERROR(('APPENDIX 3'!D15/'APPENDIX 3'!D$33)*100,0)</f>
        <v>0</v>
      </c>
      <c r="E17" s="53">
        <f>IFERROR(('APPENDIX 3'!E15/'APPENDIX 3'!E$33)*100,0)</f>
        <v>5.3806915012088723</v>
      </c>
      <c r="F17" s="53">
        <f>IFERROR(('APPENDIX 3'!F15/'APPENDIX 3'!F$33)*100,0)</f>
        <v>0.24404881619304081</v>
      </c>
      <c r="G17" s="53">
        <f>IFERROR(('APPENDIX 3'!G15/'APPENDIX 3'!G$33)*100,0)</f>
        <v>7.2878992236740742E-2</v>
      </c>
      <c r="H17" s="53">
        <f>IFERROR(('APPENDIX 3'!H15/'APPENDIX 3'!H$33)*100,0)</f>
        <v>0</v>
      </c>
      <c r="I17" s="53">
        <f>IFERROR(('APPENDIX 3'!I15/'APPENDIX 3'!I$33)*100,0)</f>
        <v>0</v>
      </c>
      <c r="J17" s="200">
        <f>IFERROR(('APPENDIX 3'!J15/'APPENDIX 3'!J$33)*100,0)</f>
        <v>2.0876887756794762</v>
      </c>
    </row>
    <row r="18" spans="2:10" ht="27.75" customHeight="1" x14ac:dyDescent="0.3">
      <c r="B18" s="35" t="s">
        <v>53</v>
      </c>
      <c r="C18" s="53">
        <f>IFERROR(('APPENDIX 3'!C7/'APPENDIX 3'!C$33)*100,0)</f>
        <v>0.33524893590838489</v>
      </c>
      <c r="D18" s="53">
        <f>IFERROR(('APPENDIX 3'!D7/'APPENDIX 3'!D$33)*100,0)</f>
        <v>0.32529098536478129</v>
      </c>
      <c r="E18" s="53">
        <f>IFERROR(('APPENDIX 3'!E7/'APPENDIX 3'!E$33)*100,0)</f>
        <v>1.793101919179398</v>
      </c>
      <c r="F18" s="53">
        <f>IFERROR(('APPENDIX 3'!F7/'APPENDIX 3'!F$33)*100,0)</f>
        <v>5.4082295605806987</v>
      </c>
      <c r="G18" s="53">
        <f>IFERROR(('APPENDIX 3'!G7/'APPENDIX 3'!G$33)*100,0)</f>
        <v>1.1876205303350653</v>
      </c>
      <c r="H18" s="53">
        <f>IFERROR(('APPENDIX 3'!H7/'APPENDIX 3'!H$33)*100,0)</f>
        <v>0</v>
      </c>
      <c r="I18" s="53">
        <f>IFERROR(('APPENDIX 3'!I7/'APPENDIX 3'!I$33)*100,0)</f>
        <v>8.498889401884915E-3</v>
      </c>
      <c r="J18" s="200">
        <f>IFERROR(('APPENDIX 3'!J7/'APPENDIX 3'!J$33)*100,0)</f>
        <v>1.675213580691252</v>
      </c>
    </row>
    <row r="19" spans="2:10" ht="27.75" customHeight="1" x14ac:dyDescent="0.3">
      <c r="B19" s="35" t="s">
        <v>200</v>
      </c>
      <c r="C19" s="53">
        <f>IFERROR(('APPENDIX 3'!C8/'APPENDIX 3'!C$33)*100,0)</f>
        <v>0.71689591047634449</v>
      </c>
      <c r="D19" s="53">
        <f>IFERROR(('APPENDIX 3'!D8/'APPENDIX 3'!D$33)*100,0)</f>
        <v>0</v>
      </c>
      <c r="E19" s="53">
        <f>IFERROR(('APPENDIX 3'!E8/'APPENDIX 3'!E$33)*100,0)</f>
        <v>0</v>
      </c>
      <c r="F19" s="53">
        <f>IFERROR(('APPENDIX 3'!F8/'APPENDIX 3'!F$33)*100,0)</f>
        <v>0.67766333045032345</v>
      </c>
      <c r="G19" s="53">
        <f>IFERROR(('APPENDIX 3'!G8/'APPENDIX 3'!G$33)*100,0)</f>
        <v>16.631444206764431</v>
      </c>
      <c r="H19" s="53">
        <f>IFERROR(('APPENDIX 3'!H8/'APPENDIX 3'!H$33)*100,0)</f>
        <v>0</v>
      </c>
      <c r="I19" s="53">
        <f>IFERROR(('APPENDIX 3'!I8/'APPENDIX 3'!I$33)*100,0)</f>
        <v>0</v>
      </c>
      <c r="J19" s="200">
        <f>IFERROR(('APPENDIX 3'!J8/'APPENDIX 3'!J$33)*100,0)</f>
        <v>1.7147362601613911</v>
      </c>
    </row>
    <row r="20" spans="2:10" ht="27.75" customHeight="1" x14ac:dyDescent="0.3">
      <c r="B20" s="35" t="s">
        <v>65</v>
      </c>
      <c r="C20" s="53">
        <f>IFERROR(('APPENDIX 3'!C30/'APPENDIX 3'!C$33)*100,0)</f>
        <v>7.6602976974214101E-2</v>
      </c>
      <c r="D20" s="53">
        <f>IFERROR(('APPENDIX 3'!D30/'APPENDIX 3'!D$33)*100,0)</f>
        <v>8.2696249237948738</v>
      </c>
      <c r="E20" s="53">
        <f>IFERROR(('APPENDIX 3'!E30/'APPENDIX 3'!E$33)*100,0)</f>
        <v>0.79242941957568447</v>
      </c>
      <c r="F20" s="53">
        <f>IFERROR(('APPENDIX 3'!F30/'APPENDIX 3'!F$33)*100,0)</f>
        <v>1.7674958936730083</v>
      </c>
      <c r="G20" s="53">
        <f>IFERROR(('APPENDIX 3'!G30/'APPENDIX 3'!G$33)*100,0)</f>
        <v>2.430890638239246E-2</v>
      </c>
      <c r="H20" s="53">
        <f>IFERROR(('APPENDIX 3'!H30/'APPENDIX 3'!H$33)*100,0)</f>
        <v>0</v>
      </c>
      <c r="I20" s="53">
        <f>IFERROR(('APPENDIX 3'!I30/'APPENDIX 3'!I$33)*100,0)</f>
        <v>2.8754227779841594E-2</v>
      </c>
      <c r="J20" s="200">
        <f>IFERROR(('APPENDIX 3'!J30/'APPENDIX 3'!J$33)*100,0)</f>
        <v>1.1123698924231973</v>
      </c>
    </row>
    <row r="21" spans="2:10" ht="27.75" customHeight="1" x14ac:dyDescent="0.3">
      <c r="B21" s="35" t="s">
        <v>62</v>
      </c>
      <c r="C21" s="53">
        <f>IFERROR(('APPENDIX 3'!C23/'APPENDIX 3'!C$33)*100,0)</f>
        <v>8.5481190177030833E-2</v>
      </c>
      <c r="D21" s="53">
        <f>IFERROR(('APPENDIX 3'!D23/'APPENDIX 3'!D$33)*100,0)</f>
        <v>0</v>
      </c>
      <c r="E21" s="53">
        <f>IFERROR(('APPENDIX 3'!E23/'APPENDIX 3'!E$33)*100,0)</f>
        <v>0</v>
      </c>
      <c r="F21" s="53">
        <f>IFERROR(('APPENDIX 3'!F23/'APPENDIX 3'!F$33)*100,0)</f>
        <v>3.1372801539521586</v>
      </c>
      <c r="G21" s="53">
        <f>IFERROR(('APPENDIX 3'!G23/'APPENDIX 3'!G$33)*100,0)</f>
        <v>0.32611797901352291</v>
      </c>
      <c r="H21" s="53">
        <f>IFERROR(('APPENDIX 3'!H23/'APPENDIX 3'!H$33)*100,0)</f>
        <v>0</v>
      </c>
      <c r="I21" s="53">
        <f>IFERROR(('APPENDIX 3'!I23/'APPENDIX 3'!I$33)*100,0)</f>
        <v>0.53016782069890944</v>
      </c>
      <c r="J21" s="200">
        <f>IFERROR(('APPENDIX 3'!J23/'APPENDIX 3'!J$33)*100,0)</f>
        <v>0.53908299718890218</v>
      </c>
    </row>
    <row r="22" spans="2:10" ht="27.75" customHeight="1" x14ac:dyDescent="0.3">
      <c r="B22" s="35" t="s">
        <v>23</v>
      </c>
      <c r="C22" s="53">
        <f>IFERROR(('APPENDIX 3'!C13/'APPENDIX 3'!C$33)*100,0)</f>
        <v>1.5061590293435245</v>
      </c>
      <c r="D22" s="53">
        <f>IFERROR(('APPENDIX 3'!D13/'APPENDIX 3'!D$33)*100,0)</f>
        <v>0</v>
      </c>
      <c r="E22" s="53">
        <f>IFERROR(('APPENDIX 3'!E13/'APPENDIX 3'!E$33)*100,0)</f>
        <v>0</v>
      </c>
      <c r="F22" s="53">
        <f>IFERROR(('APPENDIX 3'!F13/'APPENDIX 3'!F$33)*100,0)</f>
        <v>7.6401179187902735E-2</v>
      </c>
      <c r="G22" s="53">
        <f>IFERROR(('APPENDIX 3'!G13/'APPENDIX 3'!G$33)*100,0)</f>
        <v>0</v>
      </c>
      <c r="H22" s="53">
        <f>IFERROR(('APPENDIX 3'!H13/'APPENDIX 3'!H$33)*100,0)</f>
        <v>0</v>
      </c>
      <c r="I22" s="53">
        <f>IFERROR(('APPENDIX 3'!I13/'APPENDIX 3'!I$33)*100,0)</f>
        <v>0</v>
      </c>
      <c r="J22" s="200">
        <f>IFERROR(('APPENDIX 3'!J13/'APPENDIX 3'!J$33)*100,0)</f>
        <v>0.40138048520207154</v>
      </c>
    </row>
    <row r="23" spans="2:10" ht="27.75" customHeight="1" x14ac:dyDescent="0.3">
      <c r="B23" s="35" t="s">
        <v>185</v>
      </c>
      <c r="C23" s="53">
        <f>IFERROR(('APPENDIX 3'!C20/'APPENDIX 3'!C$33)*100,0)</f>
        <v>0.32580560146065357</v>
      </c>
      <c r="D23" s="53">
        <f>IFERROR(('APPENDIX 3'!D20/'APPENDIX 3'!D$33)*100,0)</f>
        <v>0</v>
      </c>
      <c r="E23" s="53">
        <f>IFERROR(('APPENDIX 3'!E20/'APPENDIX 3'!E$33)*100,0)</f>
        <v>0</v>
      </c>
      <c r="F23" s="53">
        <f>IFERROR(('APPENDIX 3'!F20/'APPENDIX 3'!F$33)*100,0)</f>
        <v>0.30846030537967367</v>
      </c>
      <c r="G23" s="53">
        <f>IFERROR(('APPENDIX 3'!G20/'APPENDIX 3'!G$33)*100,0)</f>
        <v>3.0171043701622811</v>
      </c>
      <c r="H23" s="53">
        <f>IFERROR(('APPENDIX 3'!H20/'APPENDIX 3'!H$33)*100,0)</f>
        <v>0</v>
      </c>
      <c r="I23" s="53">
        <f>IFERROR(('APPENDIX 3'!I20/'APPENDIX 3'!I$33)*100,0)</f>
        <v>0</v>
      </c>
      <c r="J23" s="200">
        <f>IFERROR(('APPENDIX 3'!J20/'APPENDIX 3'!J$33)*100,0)</f>
        <v>0.38865428095933185</v>
      </c>
    </row>
    <row r="24" spans="2:10" ht="27.75" customHeight="1" x14ac:dyDescent="0.3">
      <c r="B24" s="35" t="s">
        <v>189</v>
      </c>
      <c r="C24" s="53">
        <f>IFERROR(('APPENDIX 3'!C27/'APPENDIX 3'!C$33)*100,0)</f>
        <v>0.21194159287081066</v>
      </c>
      <c r="D24" s="53">
        <f>IFERROR(('APPENDIX 3'!D27/'APPENDIX 3'!D$33)*100,0)</f>
        <v>0</v>
      </c>
      <c r="E24" s="53">
        <f>IFERROR(('APPENDIX 3'!E27/'APPENDIX 3'!E$33)*100,0)</f>
        <v>0.53455152079788892</v>
      </c>
      <c r="F24" s="53">
        <f>IFERROR(('APPENDIX 3'!F27/'APPENDIX 3'!F$33)*100,0)</f>
        <v>0.58479051089790013</v>
      </c>
      <c r="G24" s="53">
        <f>IFERROR(('APPENDIX 3'!G27/'APPENDIX 3'!G$33)*100,0)</f>
        <v>2.0411208696733987E-2</v>
      </c>
      <c r="H24" s="53">
        <f>IFERROR(('APPENDIX 3'!H27/'APPENDIX 3'!H$33)*100,0)</f>
        <v>0</v>
      </c>
      <c r="I24" s="53">
        <f>IFERROR(('APPENDIX 3'!I27/'APPENDIX 3'!I$33)*100,0)</f>
        <v>0</v>
      </c>
      <c r="J24" s="200">
        <f>IFERROR(('APPENDIX 3'!J27/'APPENDIX 3'!J$33)*100,0)</f>
        <v>0.34460119322467725</v>
      </c>
    </row>
    <row r="25" spans="2:10" ht="27.75" customHeight="1" x14ac:dyDescent="0.3">
      <c r="B25" s="35" t="s">
        <v>188</v>
      </c>
      <c r="C25" s="53">
        <f>IFERROR(('APPENDIX 3'!C26/'APPENDIX 3'!C$33)*100,0)</f>
        <v>0.74301296240253645</v>
      </c>
      <c r="D25" s="53">
        <f>IFERROR(('APPENDIX 3'!D26/'APPENDIX 3'!D$33)*100,0)</f>
        <v>0</v>
      </c>
      <c r="E25" s="53">
        <f>IFERROR(('APPENDIX 3'!E26/'APPENDIX 3'!E$33)*100,0)</f>
        <v>0</v>
      </c>
      <c r="F25" s="53">
        <f>IFERROR(('APPENDIX 3'!F26/'APPENDIX 3'!F$33)*100,0)</f>
        <v>5.3405180699662706E-2</v>
      </c>
      <c r="G25" s="53">
        <f>IFERROR(('APPENDIX 3'!G26/'APPENDIX 3'!G$33)*100,0)</f>
        <v>0.23047325049850759</v>
      </c>
      <c r="H25" s="53">
        <f>IFERROR(('APPENDIX 3'!H26/'APPENDIX 3'!H$33)*100,0)</f>
        <v>0</v>
      </c>
      <c r="I25" s="53">
        <f>IFERROR(('APPENDIX 3'!I26/'APPENDIX 3'!I$33)*100,0)</f>
        <v>0</v>
      </c>
      <c r="J25" s="200">
        <f>IFERROR(('APPENDIX 3'!J26/'APPENDIX 3'!J$33)*100,0)</f>
        <v>0.22011077518871411</v>
      </c>
    </row>
    <row r="26" spans="2:10" ht="27.75" customHeight="1" x14ac:dyDescent="0.3">
      <c r="B26" s="35" t="s">
        <v>56</v>
      </c>
      <c r="C26" s="53">
        <f>IFERROR(('APPENDIX 3'!C14/'APPENDIX 3'!C$33)*100,0)</f>
        <v>0</v>
      </c>
      <c r="D26" s="53">
        <f>IFERROR(('APPENDIX 3'!D14/'APPENDIX 3'!D$33)*100,0)</f>
        <v>0</v>
      </c>
      <c r="E26" s="53">
        <f>IFERROR(('APPENDIX 3'!E14/'APPENDIX 3'!E$33)*100,0)</f>
        <v>0</v>
      </c>
      <c r="F26" s="53">
        <f>IFERROR(('APPENDIX 3'!F14/'APPENDIX 3'!F$33)*100,0)</f>
        <v>0.88841900902942794</v>
      </c>
      <c r="G26" s="53">
        <f>IFERROR(('APPENDIX 3'!G14/'APPENDIX 3'!G$33)*100,0)</f>
        <v>0.15102385359165682</v>
      </c>
      <c r="H26" s="53">
        <f>IFERROR(('APPENDIX 3'!H14/'APPENDIX 3'!H$33)*100,0)</f>
        <v>0</v>
      </c>
      <c r="I26" s="53">
        <f>IFERROR(('APPENDIX 3'!I14/'APPENDIX 3'!I$33)*100,0)</f>
        <v>0</v>
      </c>
      <c r="J26" s="200">
        <f>IFERROR(('APPENDIX 3'!J14/'APPENDIX 3'!J$33)*100,0)</f>
        <v>0.14159236705865968</v>
      </c>
    </row>
    <row r="27" spans="2:10" ht="27.75" customHeight="1" x14ac:dyDescent="0.3">
      <c r="B27" s="35" t="s">
        <v>21</v>
      </c>
      <c r="C27" s="53">
        <f>IFERROR(('APPENDIX 3'!C10/'APPENDIX 3'!C$33)*100,0)</f>
        <v>0.51572331030068141</v>
      </c>
      <c r="D27" s="53">
        <f>IFERROR(('APPENDIX 3'!D10/'APPENDIX 3'!D$33)*100,0)</f>
        <v>0</v>
      </c>
      <c r="E27" s="53">
        <f>IFERROR(('APPENDIX 3'!E10/'APPENDIX 3'!E$33)*100,0)</f>
        <v>0</v>
      </c>
      <c r="F27" s="53">
        <f>IFERROR(('APPENDIX 3'!F10/'APPENDIX 3'!F$33)*100,0)</f>
        <v>3.1279096627918598E-2</v>
      </c>
      <c r="G27" s="53">
        <f>IFERROR(('APPENDIX 3'!G10/'APPENDIX 3'!G$33)*100,0)</f>
        <v>0.25075718743407721</v>
      </c>
      <c r="H27" s="53">
        <f>IFERROR(('APPENDIX 3'!H10/'APPENDIX 3'!H$33)*100,0)</f>
        <v>0</v>
      </c>
      <c r="I27" s="53">
        <f>IFERROR(('APPENDIX 3'!I10/'APPENDIX 3'!I$33)*100,0)</f>
        <v>0</v>
      </c>
      <c r="J27" s="200">
        <f>IFERROR(('APPENDIX 3'!J10/'APPENDIX 3'!J$33)*100,0)</f>
        <v>0.15975095510860879</v>
      </c>
    </row>
    <row r="28" spans="2:10" ht="27.75" customHeight="1" x14ac:dyDescent="0.3">
      <c r="B28" s="35" t="s">
        <v>58</v>
      </c>
      <c r="C28" s="53">
        <f>IFERROR(('APPENDIX 3'!C16/'APPENDIX 3'!C$33)*100,0)</f>
        <v>1.2522347376332195</v>
      </c>
      <c r="D28" s="53">
        <f>IFERROR(('APPENDIX 3'!D16/'APPENDIX 3'!D$33)*100,0)</f>
        <v>0</v>
      </c>
      <c r="E28" s="53">
        <f>IFERROR(('APPENDIX 3'!E16/'APPENDIX 3'!E$33)*100,0)</f>
        <v>0</v>
      </c>
      <c r="F28" s="53">
        <f>IFERROR(('APPENDIX 3'!F16/'APPENDIX 3'!F$33)*100,0)</f>
        <v>0.47115321244737846</v>
      </c>
      <c r="G28" s="53">
        <f>IFERROR(('APPENDIX 3'!G16/'APPENDIX 3'!G$33)*100,0)</f>
        <v>0</v>
      </c>
      <c r="H28" s="53">
        <f>IFERROR(('APPENDIX 3'!H16/'APPENDIX 3'!H$33)*100,0)</f>
        <v>0</v>
      </c>
      <c r="I28" s="53">
        <f>IFERROR(('APPENDIX 3'!I16/'APPENDIX 3'!I$33)*100,0)</f>
        <v>0</v>
      </c>
      <c r="J28" s="200">
        <f>IFERROR(('APPENDIX 3'!J16/'APPENDIX 3'!J$33)*100,0)</f>
        <v>0.39271659265996117</v>
      </c>
    </row>
    <row r="29" spans="2:10" ht="27.75" customHeight="1" x14ac:dyDescent="0.3">
      <c r="B29" s="35" t="s">
        <v>40</v>
      </c>
      <c r="C29" s="53">
        <f>IFERROR(('APPENDIX 3'!C29/'APPENDIX 3'!C$33)*100,0)</f>
        <v>0</v>
      </c>
      <c r="D29" s="53">
        <f>IFERROR(('APPENDIX 3'!D29/'APPENDIX 3'!D$33)*100,0)</f>
        <v>0</v>
      </c>
      <c r="E29" s="53">
        <f>IFERROR(('APPENDIX 3'!E29/'APPENDIX 3'!E$33)*100,0)</f>
        <v>0</v>
      </c>
      <c r="F29" s="53">
        <f>IFERROR(('APPENDIX 3'!F29/'APPENDIX 3'!F$33)*100,0)</f>
        <v>0.36149671801147398</v>
      </c>
      <c r="G29" s="53">
        <f>IFERROR(('APPENDIX 3'!G29/'APPENDIX 3'!G$33)*100,0)</f>
        <v>0.22950280331962936</v>
      </c>
      <c r="H29" s="53">
        <f>IFERROR(('APPENDIX 3'!H29/'APPENDIX 3'!H$33)*100,0)</f>
        <v>0</v>
      </c>
      <c r="I29" s="53">
        <f>IFERROR(('APPENDIX 3'!I29/'APPENDIX 3'!I$33)*100,0)</f>
        <v>0</v>
      </c>
      <c r="J29" s="200">
        <f>IFERROR(('APPENDIX 3'!J29/'APPENDIX 3'!J$33)*100,0)</f>
        <v>7.20718151010908E-2</v>
      </c>
    </row>
    <row r="30" spans="2:10" ht="27.75" customHeight="1" x14ac:dyDescent="0.3">
      <c r="B30" s="35" t="s">
        <v>54</v>
      </c>
      <c r="C30" s="53">
        <f>IFERROR(('APPENDIX 3'!C11/'APPENDIX 3'!C$33)*100,0)</f>
        <v>3.9711650845912563E-2</v>
      </c>
      <c r="D30" s="53">
        <f>IFERROR(('APPENDIX 3'!D11/'APPENDIX 3'!D$33)*100,0)</f>
        <v>0</v>
      </c>
      <c r="E30" s="53">
        <f>IFERROR(('APPENDIX 3'!E11/'APPENDIX 3'!E$33)*100,0)</f>
        <v>0</v>
      </c>
      <c r="F30" s="53">
        <f>IFERROR(('APPENDIX 3'!F11/'APPENDIX 3'!F$33)*100,0)</f>
        <v>0.46453429840882254</v>
      </c>
      <c r="G30" s="53">
        <f>IFERROR(('APPENDIX 3'!G11/'APPENDIX 3'!G$33)*100,0)</f>
        <v>0</v>
      </c>
      <c r="H30" s="53">
        <f>IFERROR(('APPENDIX 3'!H11/'APPENDIX 3'!H$33)*100,0)</f>
        <v>0</v>
      </c>
      <c r="I30" s="53">
        <f>IFERROR(('APPENDIX 3'!I11/'APPENDIX 3'!I$33)*100,0)</f>
        <v>0</v>
      </c>
      <c r="J30" s="200">
        <f>IFERROR(('APPENDIX 3'!J11/'APPENDIX 3'!J$33)*100,0)</f>
        <v>7.7532941679766973E-2</v>
      </c>
    </row>
    <row r="31" spans="2:10" ht="27.75" customHeight="1" x14ac:dyDescent="0.3">
      <c r="B31" s="35" t="s">
        <v>66</v>
      </c>
      <c r="C31" s="53">
        <f>IFERROR(('APPENDIX 3'!C31/'APPENDIX 3'!C$33)*100,0)</f>
        <v>9.5542460939294888E-2</v>
      </c>
      <c r="D31" s="53">
        <f>IFERROR(('APPENDIX 3'!D31/'APPENDIX 3'!D$33)*100,0)</f>
        <v>0</v>
      </c>
      <c r="E31" s="53">
        <f>IFERROR(('APPENDIX 3'!E31/'APPENDIX 3'!E$33)*100,0)</f>
        <v>0</v>
      </c>
      <c r="F31" s="53">
        <f>IFERROR(('APPENDIX 3'!F31/'APPENDIX 3'!F$33)*100,0)</f>
        <v>0.24211041993889229</v>
      </c>
      <c r="G31" s="53">
        <f>IFERROR(('APPENDIX 3'!G31/'APPENDIX 3'!G$33)*100,0)</f>
        <v>0</v>
      </c>
      <c r="H31" s="53">
        <f>IFERROR(('APPENDIX 3'!H31/'APPENDIX 3'!H$33)*100,0)</f>
        <v>0</v>
      </c>
      <c r="I31" s="53">
        <f>IFERROR(('APPENDIX 3'!I31/'APPENDIX 3'!I$33)*100,0)</f>
        <v>0</v>
      </c>
      <c r="J31" s="200">
        <f>IFERROR(('APPENDIX 3'!J31/'APPENDIX 3'!J$33)*100,0)</f>
        <v>5.9805495201818604E-2</v>
      </c>
    </row>
    <row r="32" spans="2:10" s="25" customFormat="1" ht="27.75" customHeight="1" x14ac:dyDescent="0.25">
      <c r="B32" s="107" t="s">
        <v>47</v>
      </c>
      <c r="C32" s="108">
        <f>IFERROR('APPENDIX 3'!C33/'APPENDIX 3'!C$33*100,"0")</f>
        <v>100</v>
      </c>
      <c r="D32" s="108">
        <f>IFERROR('APPENDIX 3'!D33/'APPENDIX 3'!D$33*100,"0")</f>
        <v>100</v>
      </c>
      <c r="E32" s="108">
        <f>IFERROR('APPENDIX 3'!E33/'APPENDIX 3'!E$33*100,"0")</f>
        <v>100</v>
      </c>
      <c r="F32" s="108">
        <f>IFERROR('APPENDIX 3'!F33/'APPENDIX 3'!F$33*100,"0")</f>
        <v>100</v>
      </c>
      <c r="G32" s="108">
        <f>IFERROR('APPENDIX 3'!G33/'APPENDIX 3'!G$33*100,"0")</f>
        <v>100</v>
      </c>
      <c r="H32" s="109" t="str">
        <f>IFERROR('APPENDIX 3'!H33/'APPENDIX 3'!H$33*100,"0")</f>
        <v>0</v>
      </c>
      <c r="I32" s="108">
        <f>IFERROR('APPENDIX 3'!I33/'APPENDIX 3'!I$33*100,"0")</f>
        <v>100</v>
      </c>
      <c r="J32" s="108">
        <f>IFERROR('APPENDIX 3'!J33/'APPENDIX 3'!J$33*100,"0")</f>
        <v>100</v>
      </c>
    </row>
    <row r="33" spans="2:11" s="25" customFormat="1" ht="27.75" customHeight="1" x14ac:dyDescent="0.25">
      <c r="B33" s="266" t="s">
        <v>48</v>
      </c>
      <c r="C33" s="267"/>
      <c r="D33" s="267"/>
      <c r="E33" s="267"/>
      <c r="F33" s="267"/>
      <c r="G33" s="267"/>
      <c r="H33" s="267"/>
      <c r="I33" s="267"/>
      <c r="J33" s="268"/>
      <c r="K33" s="44"/>
    </row>
    <row r="34" spans="2:11" s="13" customFormat="1" ht="27.75" customHeight="1" x14ac:dyDescent="0.3">
      <c r="B34" s="35" t="s">
        <v>50</v>
      </c>
      <c r="C34" s="53">
        <f>IFERROR(('APPENDIX 3'!C37/'APPENDIX 3'!C$38)*100,0)</f>
        <v>74.751268144085486</v>
      </c>
      <c r="D34" s="53">
        <f>IFERROR(('APPENDIX 3'!D37/'APPENDIX 3'!D$38)*100,0)</f>
        <v>0</v>
      </c>
      <c r="E34" s="53">
        <f>IFERROR(('APPENDIX 3'!E37/'APPENDIX 3'!E$38)*100,0)</f>
        <v>0</v>
      </c>
      <c r="F34" s="53">
        <f>IFERROR(('APPENDIX 3'!F37/'APPENDIX 3'!F$38)*100,0)</f>
        <v>60.543278864084058</v>
      </c>
      <c r="G34" s="53">
        <f>IFERROR(('APPENDIX 3'!G37/'APPENDIX 3'!G$38)*100,0)</f>
        <v>0</v>
      </c>
      <c r="H34" s="53">
        <f>IFERROR(('APPENDIX 3'!H37/'APPENDIX 3'!H$38)*100,0)</f>
        <v>0</v>
      </c>
      <c r="I34" s="53">
        <f>IFERROR(('APPENDIX 3'!I37/'APPENDIX 3'!I$38)*100,0)</f>
        <v>0</v>
      </c>
      <c r="J34" s="200">
        <f>IFERROR(('APPENDIX 3'!J37/'APPENDIX 3'!J$38)*100,0)</f>
        <v>61.422353538540619</v>
      </c>
    </row>
    <row r="35" spans="2:11" s="13" customFormat="1" ht="27.75" customHeight="1" x14ac:dyDescent="0.3">
      <c r="B35" s="35" t="s">
        <v>82</v>
      </c>
      <c r="C35" s="53">
        <f>IFERROR(('APPENDIX 3'!C36/'APPENDIX 3'!C$38)*100,0)</f>
        <v>24.180181153791601</v>
      </c>
      <c r="D35" s="53">
        <f>IFERROR(('APPENDIX 3'!D36/'APPENDIX 3'!D$38)*100,0)</f>
        <v>0</v>
      </c>
      <c r="E35" s="53">
        <f>IFERROR(('APPENDIX 3'!E36/'APPENDIX 3'!E$38)*100,0)</f>
        <v>0</v>
      </c>
      <c r="F35" s="53">
        <f>IFERROR(('APPENDIX 3'!F36/'APPENDIX 3'!F$38)*100,0)</f>
        <v>34.561215316725573</v>
      </c>
      <c r="G35" s="53">
        <f>IFERROR(('APPENDIX 3'!G36/'APPENDIX 3'!G$38)*100,0)</f>
        <v>0</v>
      </c>
      <c r="H35" s="53">
        <f>IFERROR(('APPENDIX 3'!H36/'APPENDIX 3'!H$38)*100,0)</f>
        <v>0</v>
      </c>
      <c r="I35" s="53">
        <f>IFERROR(('APPENDIX 3'!I36/'APPENDIX 3'!I$38)*100,0)</f>
        <v>0</v>
      </c>
      <c r="J35" s="200">
        <f>IFERROR(('APPENDIX 3'!J36/'APPENDIX 3'!J$38)*100,0)</f>
        <v>33.918921460257891</v>
      </c>
    </row>
    <row r="36" spans="2:11" s="13" customFormat="1" ht="27.75" customHeight="1" x14ac:dyDescent="0.3">
      <c r="B36" s="35" t="s">
        <v>49</v>
      </c>
      <c r="C36" s="53">
        <f>IFERROR(('APPENDIX 3'!C35/'APPENDIX 3'!C$38)*100,0)</f>
        <v>1.0685507021229173</v>
      </c>
      <c r="D36" s="53">
        <f>IFERROR(('APPENDIX 3'!D35/'APPENDIX 3'!D$38)*100,0)</f>
        <v>0</v>
      </c>
      <c r="E36" s="53">
        <f>IFERROR(('APPENDIX 3'!E35/'APPENDIX 3'!E$38)*100,0)</f>
        <v>0</v>
      </c>
      <c r="F36" s="53">
        <f>IFERROR(('APPENDIX 3'!F35/'APPENDIX 3'!F$38)*100,0)</f>
        <v>4.8955058191903644</v>
      </c>
      <c r="G36" s="53">
        <f>IFERROR(('APPENDIX 3'!G35/'APPENDIX 3'!G$38)*100,0)</f>
        <v>0</v>
      </c>
      <c r="H36" s="53">
        <f>IFERROR(('APPENDIX 3'!H35/'APPENDIX 3'!H$38)*100,0)</f>
        <v>0</v>
      </c>
      <c r="I36" s="53">
        <f>IFERROR(('APPENDIX 3'!I35/'APPENDIX 3'!I$38)*100,0)</f>
        <v>0</v>
      </c>
      <c r="J36" s="200">
        <f>IFERROR(('APPENDIX 3'!J35/'APPENDIX 3'!J$38)*100,0)</f>
        <v>4.6587250012014882</v>
      </c>
    </row>
    <row r="37" spans="2:11" s="25" customFormat="1" ht="27.75" customHeight="1" x14ac:dyDescent="0.25">
      <c r="B37" s="107" t="s">
        <v>47</v>
      </c>
      <c r="C37" s="108">
        <f>IFERROR('APPENDIX 3'!C38/'APPENDIX 3'!C$38*100,"0")</f>
        <v>100</v>
      </c>
      <c r="D37" s="108" t="str">
        <f>IFERROR('APPENDIX 3'!D38/'APPENDIX 3'!D$38*100,"0")</f>
        <v>0</v>
      </c>
      <c r="E37" s="108" t="str">
        <f>IFERROR('APPENDIX 3'!E38/'APPENDIX 3'!E$38*100,"0")</f>
        <v>0</v>
      </c>
      <c r="F37" s="108">
        <f>IFERROR('APPENDIX 3'!F38/'APPENDIX 3'!F$38*100,"0")</f>
        <v>100</v>
      </c>
      <c r="G37" s="108" t="str">
        <f>IFERROR('APPENDIX 3'!G38/'APPENDIX 3'!G$38*100,"0")</f>
        <v>0</v>
      </c>
      <c r="H37" s="109" t="str">
        <f>IFERROR('APPENDIX 3'!H38/'APPENDIX 3'!H$38*100,"0")</f>
        <v>0</v>
      </c>
      <c r="I37" s="108" t="str">
        <f>IFERROR('APPENDIX 3'!I38/'APPENDIX 3'!I$38*100,"0")</f>
        <v>0</v>
      </c>
      <c r="J37" s="108">
        <f>IFERROR('APPENDIX 3'!J38/'APPENDIX 3'!J$38*100,"0")</f>
        <v>100</v>
      </c>
    </row>
  </sheetData>
  <sheetProtection password="E931" sheet="1" objects="1" scenarios="1"/>
  <sortState ref="B34:J36">
    <sortCondition descending="1" ref="J34:J36"/>
  </sortState>
  <mergeCells count="3">
    <mergeCell ref="B3:J3"/>
    <mergeCell ref="B33:J33"/>
    <mergeCell ref="B5:J5"/>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Q40"/>
  <sheetViews>
    <sheetView showGridLines="0" topLeftCell="L2" zoomScale="80" zoomScaleNormal="80" workbookViewId="0">
      <selection activeCell="Z2" sqref="Z2"/>
    </sheetView>
  </sheetViews>
  <sheetFormatPr defaultColWidth="14.28515625" defaultRowHeight="21.75" customHeight="1" x14ac:dyDescent="0.25"/>
  <cols>
    <col min="1" max="1" width="14.28515625" style="13"/>
    <col min="2" max="2" width="43.5703125" style="13" customWidth="1"/>
    <col min="3" max="16" width="17.85546875" style="13" customWidth="1"/>
    <col min="17" max="17" width="17.85546875" style="25" customWidth="1"/>
    <col min="18" max="16384" width="14.28515625" style="13"/>
  </cols>
  <sheetData>
    <row r="1" spans="2:17" ht="18.75" customHeight="1" x14ac:dyDescent="0.25"/>
    <row r="2" spans="2:17" ht="15.75" customHeight="1" x14ac:dyDescent="0.25"/>
    <row r="3" spans="2:17" ht="18.75" customHeight="1" x14ac:dyDescent="0.25">
      <c r="B3" s="273" t="s">
        <v>242</v>
      </c>
      <c r="C3" s="273"/>
      <c r="D3" s="273"/>
      <c r="E3" s="273"/>
      <c r="F3" s="273"/>
      <c r="G3" s="273"/>
      <c r="H3" s="273"/>
      <c r="I3" s="273"/>
      <c r="J3" s="273"/>
      <c r="K3" s="273"/>
      <c r="L3" s="273"/>
      <c r="M3" s="273"/>
      <c r="N3" s="273"/>
      <c r="O3" s="273"/>
      <c r="P3" s="273"/>
      <c r="Q3" s="273"/>
    </row>
    <row r="4" spans="2:17" s="37" customFormat="1" ht="36.75" customHeight="1" x14ac:dyDescent="0.25">
      <c r="B4" s="110" t="s">
        <v>0</v>
      </c>
      <c r="C4" s="105" t="s">
        <v>69</v>
      </c>
      <c r="D4" s="105" t="s">
        <v>70</v>
      </c>
      <c r="E4" s="105" t="s">
        <v>71</v>
      </c>
      <c r="F4" s="105" t="s">
        <v>72</v>
      </c>
      <c r="G4" s="105" t="s">
        <v>73</v>
      </c>
      <c r="H4" s="105" t="s">
        <v>90</v>
      </c>
      <c r="I4" s="111" t="s">
        <v>74</v>
      </c>
      <c r="J4" s="105" t="s">
        <v>75</v>
      </c>
      <c r="K4" s="106" t="s">
        <v>76</v>
      </c>
      <c r="L4" s="106" t="s">
        <v>77</v>
      </c>
      <c r="M4" s="106" t="s">
        <v>78</v>
      </c>
      <c r="N4" s="106" t="s">
        <v>2</v>
      </c>
      <c r="O4" s="106" t="s">
        <v>79</v>
      </c>
      <c r="P4" s="106" t="s">
        <v>80</v>
      </c>
      <c r="Q4" s="106" t="s">
        <v>81</v>
      </c>
    </row>
    <row r="5" spans="2:17" ht="30.75" customHeight="1" x14ac:dyDescent="0.25">
      <c r="B5" s="270" t="s">
        <v>16</v>
      </c>
      <c r="C5" s="271"/>
      <c r="D5" s="271"/>
      <c r="E5" s="271"/>
      <c r="F5" s="271"/>
      <c r="G5" s="271"/>
      <c r="H5" s="271"/>
      <c r="I5" s="271"/>
      <c r="J5" s="271"/>
      <c r="K5" s="271"/>
      <c r="L5" s="271"/>
      <c r="M5" s="271"/>
      <c r="N5" s="271"/>
      <c r="O5" s="271"/>
      <c r="P5" s="271"/>
      <c r="Q5" s="272"/>
    </row>
    <row r="6" spans="2:17" ht="30.75" customHeight="1" x14ac:dyDescent="0.3">
      <c r="B6" s="26" t="s">
        <v>53</v>
      </c>
      <c r="C6" s="45">
        <v>196922</v>
      </c>
      <c r="D6" s="45">
        <v>63476</v>
      </c>
      <c r="E6" s="45">
        <v>63220</v>
      </c>
      <c r="F6" s="45">
        <v>0</v>
      </c>
      <c r="G6" s="45">
        <v>25596</v>
      </c>
      <c r="H6" s="45">
        <v>25596</v>
      </c>
      <c r="I6" s="45">
        <v>0</v>
      </c>
      <c r="J6" s="45">
        <v>0</v>
      </c>
      <c r="K6" s="45">
        <v>0</v>
      </c>
      <c r="L6" s="45">
        <v>31298</v>
      </c>
      <c r="M6" s="45">
        <v>88314</v>
      </c>
      <c r="N6" s="45">
        <v>16694</v>
      </c>
      <c r="O6" s="45">
        <v>852</v>
      </c>
      <c r="P6" s="45">
        <v>0</v>
      </c>
      <c r="Q6" s="46">
        <v>130776</v>
      </c>
    </row>
    <row r="7" spans="2:17" ht="30.75" customHeight="1" x14ac:dyDescent="0.3">
      <c r="B7" s="26" t="s">
        <v>200</v>
      </c>
      <c r="C7" s="45">
        <v>0</v>
      </c>
      <c r="D7" s="45">
        <v>135737</v>
      </c>
      <c r="E7" s="45">
        <v>135737</v>
      </c>
      <c r="F7" s="45">
        <v>0</v>
      </c>
      <c r="G7" s="45">
        <v>2346</v>
      </c>
      <c r="H7" s="45">
        <v>2346</v>
      </c>
      <c r="I7" s="45">
        <v>0</v>
      </c>
      <c r="J7" s="45">
        <v>0</v>
      </c>
      <c r="K7" s="45">
        <v>0</v>
      </c>
      <c r="L7" s="45">
        <v>20079</v>
      </c>
      <c r="M7" s="45">
        <v>224350</v>
      </c>
      <c r="N7" s="45">
        <v>21513</v>
      </c>
      <c r="O7" s="45">
        <v>0</v>
      </c>
      <c r="P7" s="45">
        <v>0</v>
      </c>
      <c r="Q7" s="46">
        <v>-89526</v>
      </c>
    </row>
    <row r="8" spans="2:17" ht="30.75" customHeight="1" x14ac:dyDescent="0.3">
      <c r="B8" s="26" t="s">
        <v>213</v>
      </c>
      <c r="C8" s="45">
        <v>23808192</v>
      </c>
      <c r="D8" s="45">
        <v>6642025</v>
      </c>
      <c r="E8" s="45">
        <v>6573616</v>
      </c>
      <c r="F8" s="45">
        <v>0</v>
      </c>
      <c r="G8" s="45">
        <v>2193268</v>
      </c>
      <c r="H8" s="45">
        <v>604213</v>
      </c>
      <c r="I8" s="45">
        <v>468911</v>
      </c>
      <c r="J8" s="45">
        <v>795532</v>
      </c>
      <c r="K8" s="45">
        <v>0</v>
      </c>
      <c r="L8" s="45">
        <v>1658668</v>
      </c>
      <c r="M8" s="45">
        <v>1967750</v>
      </c>
      <c r="N8" s="45">
        <v>1077889</v>
      </c>
      <c r="O8" s="45">
        <v>-68414</v>
      </c>
      <c r="P8" s="45">
        <v>0</v>
      </c>
      <c r="Q8" s="46">
        <v>26033037</v>
      </c>
    </row>
    <row r="9" spans="2:17" ht="30.75" customHeight="1" x14ac:dyDescent="0.3">
      <c r="B9" s="26" t="s">
        <v>21</v>
      </c>
      <c r="C9" s="45">
        <v>899976</v>
      </c>
      <c r="D9" s="45">
        <v>97647</v>
      </c>
      <c r="E9" s="45">
        <v>96370</v>
      </c>
      <c r="F9" s="45">
        <v>0</v>
      </c>
      <c r="G9" s="45">
        <v>229242</v>
      </c>
      <c r="H9" s="45">
        <v>229242</v>
      </c>
      <c r="I9" s="45">
        <v>0</v>
      </c>
      <c r="J9" s="45">
        <v>0</v>
      </c>
      <c r="K9" s="45">
        <v>0</v>
      </c>
      <c r="L9" s="45">
        <v>6257</v>
      </c>
      <c r="M9" s="45">
        <v>99657</v>
      </c>
      <c r="N9" s="45">
        <v>65314</v>
      </c>
      <c r="O9" s="45">
        <v>0</v>
      </c>
      <c r="P9" s="45">
        <v>0</v>
      </c>
      <c r="Q9" s="46">
        <v>726504</v>
      </c>
    </row>
    <row r="10" spans="2:17" ht="30.75" customHeight="1" x14ac:dyDescent="0.3">
      <c r="B10" s="26" t="s">
        <v>54</v>
      </c>
      <c r="C10" s="45">
        <v>94252</v>
      </c>
      <c r="D10" s="45">
        <v>7519</v>
      </c>
      <c r="E10" s="45">
        <v>7519</v>
      </c>
      <c r="F10" s="45">
        <v>0</v>
      </c>
      <c r="G10" s="45">
        <v>12108</v>
      </c>
      <c r="H10" s="45">
        <v>6658</v>
      </c>
      <c r="I10" s="45">
        <v>0</v>
      </c>
      <c r="J10" s="45">
        <v>0</v>
      </c>
      <c r="K10" s="45">
        <v>0</v>
      </c>
      <c r="L10" s="45">
        <v>9306</v>
      </c>
      <c r="M10" s="45">
        <v>42903</v>
      </c>
      <c r="N10" s="45">
        <v>44112</v>
      </c>
      <c r="O10" s="45">
        <v>0</v>
      </c>
      <c r="P10" s="45">
        <v>0</v>
      </c>
      <c r="Q10" s="46">
        <v>87017</v>
      </c>
    </row>
    <row r="11" spans="2:17" ht="30.75" customHeight="1" x14ac:dyDescent="0.3">
      <c r="B11" s="26" t="s">
        <v>55</v>
      </c>
      <c r="C11" s="45">
        <v>359366</v>
      </c>
      <c r="D11" s="45">
        <v>754839</v>
      </c>
      <c r="E11" s="45">
        <v>749832</v>
      </c>
      <c r="F11" s="45">
        <v>0</v>
      </c>
      <c r="G11" s="45">
        <v>192273</v>
      </c>
      <c r="H11" s="45">
        <v>189458</v>
      </c>
      <c r="I11" s="45">
        <v>0</v>
      </c>
      <c r="J11" s="45">
        <v>0</v>
      </c>
      <c r="K11" s="45">
        <v>0</v>
      </c>
      <c r="L11" s="45">
        <v>205790</v>
      </c>
      <c r="M11" s="45">
        <v>114507</v>
      </c>
      <c r="N11" s="45">
        <v>49141</v>
      </c>
      <c r="O11" s="45">
        <v>0</v>
      </c>
      <c r="P11" s="45">
        <v>0</v>
      </c>
      <c r="Q11" s="46">
        <v>648583</v>
      </c>
    </row>
    <row r="12" spans="2:17" ht="30.75" customHeight="1" x14ac:dyDescent="0.3">
      <c r="B12" s="26" t="s">
        <v>23</v>
      </c>
      <c r="C12" s="45">
        <v>546535</v>
      </c>
      <c r="D12" s="45">
        <v>285176</v>
      </c>
      <c r="E12" s="45">
        <v>284380</v>
      </c>
      <c r="F12" s="45">
        <v>0</v>
      </c>
      <c r="G12" s="45">
        <v>171180</v>
      </c>
      <c r="H12" s="45">
        <v>171180</v>
      </c>
      <c r="I12" s="45">
        <v>0</v>
      </c>
      <c r="J12" s="45">
        <v>0</v>
      </c>
      <c r="K12" s="45">
        <v>0</v>
      </c>
      <c r="L12" s="45">
        <v>81279</v>
      </c>
      <c r="M12" s="45">
        <v>40711</v>
      </c>
      <c r="N12" s="45">
        <v>67095</v>
      </c>
      <c r="O12" s="45">
        <v>0</v>
      </c>
      <c r="P12" s="45">
        <v>0</v>
      </c>
      <c r="Q12" s="46">
        <v>604841</v>
      </c>
    </row>
    <row r="13" spans="2:17" ht="30.75" customHeight="1" x14ac:dyDescent="0.3">
      <c r="B13" s="26" t="s">
        <v>56</v>
      </c>
      <c r="C13" s="45">
        <v>0</v>
      </c>
      <c r="D13" s="45">
        <v>0</v>
      </c>
      <c r="E13" s="45">
        <v>0</v>
      </c>
      <c r="F13" s="45">
        <v>0</v>
      </c>
      <c r="G13" s="45">
        <v>0</v>
      </c>
      <c r="H13" s="45">
        <v>0</v>
      </c>
      <c r="I13" s="45">
        <v>0</v>
      </c>
      <c r="J13" s="45">
        <v>0</v>
      </c>
      <c r="K13" s="45">
        <v>0</v>
      </c>
      <c r="L13" s="45">
        <v>0</v>
      </c>
      <c r="M13" s="45">
        <v>0</v>
      </c>
      <c r="N13" s="45">
        <v>0</v>
      </c>
      <c r="O13" s="45">
        <v>0</v>
      </c>
      <c r="P13" s="45">
        <v>0</v>
      </c>
      <c r="Q13" s="46">
        <v>0</v>
      </c>
    </row>
    <row r="14" spans="2:17" ht="30.75" customHeight="1" x14ac:dyDescent="0.3">
      <c r="B14" s="26" t="s">
        <v>57</v>
      </c>
      <c r="C14" s="45">
        <v>0</v>
      </c>
      <c r="D14" s="45">
        <v>0</v>
      </c>
      <c r="E14" s="45">
        <v>0</v>
      </c>
      <c r="F14" s="45">
        <v>0</v>
      </c>
      <c r="G14" s="45">
        <v>0</v>
      </c>
      <c r="H14" s="45">
        <v>0</v>
      </c>
      <c r="I14" s="45">
        <v>0</v>
      </c>
      <c r="J14" s="45">
        <v>0</v>
      </c>
      <c r="K14" s="45">
        <v>0</v>
      </c>
      <c r="L14" s="45">
        <v>0</v>
      </c>
      <c r="M14" s="45">
        <v>0</v>
      </c>
      <c r="N14" s="45">
        <v>0</v>
      </c>
      <c r="O14" s="45">
        <v>0</v>
      </c>
      <c r="P14" s="45">
        <v>0</v>
      </c>
      <c r="Q14" s="46">
        <v>0</v>
      </c>
    </row>
    <row r="15" spans="2:17" ht="30.75" customHeight="1" x14ac:dyDescent="0.3">
      <c r="B15" s="26" t="s">
        <v>58</v>
      </c>
      <c r="C15" s="45">
        <v>286542</v>
      </c>
      <c r="D15" s="45">
        <v>237098</v>
      </c>
      <c r="E15" s="45">
        <v>236048</v>
      </c>
      <c r="F15" s="45">
        <v>0</v>
      </c>
      <c r="G15" s="45">
        <v>11730</v>
      </c>
      <c r="H15" s="45">
        <v>4488</v>
      </c>
      <c r="I15" s="45">
        <v>4364</v>
      </c>
      <c r="J15" s="45">
        <v>0</v>
      </c>
      <c r="K15" s="45">
        <v>0</v>
      </c>
      <c r="L15" s="45">
        <v>6240</v>
      </c>
      <c r="M15" s="45">
        <v>4522</v>
      </c>
      <c r="N15" s="45">
        <v>57357</v>
      </c>
      <c r="O15" s="45">
        <v>0</v>
      </c>
      <c r="P15" s="45">
        <v>0</v>
      </c>
      <c r="Q15" s="46">
        <v>560333</v>
      </c>
    </row>
    <row r="16" spans="2:17" ht="30.75" customHeight="1" x14ac:dyDescent="0.3">
      <c r="B16" s="26" t="s">
        <v>59</v>
      </c>
      <c r="C16" s="45">
        <v>5560807</v>
      </c>
      <c r="D16" s="45">
        <v>1981697</v>
      </c>
      <c r="E16" s="45">
        <v>1960892</v>
      </c>
      <c r="F16" s="45">
        <v>0</v>
      </c>
      <c r="G16" s="45">
        <v>551632</v>
      </c>
      <c r="H16" s="45">
        <v>441010</v>
      </c>
      <c r="I16" s="45">
        <v>112223</v>
      </c>
      <c r="J16" s="45">
        <v>0</v>
      </c>
      <c r="K16" s="45">
        <v>0</v>
      </c>
      <c r="L16" s="45">
        <v>387603</v>
      </c>
      <c r="M16" s="45">
        <v>474886</v>
      </c>
      <c r="N16" s="45">
        <v>750234</v>
      </c>
      <c r="O16" s="45">
        <v>0</v>
      </c>
      <c r="P16" s="45">
        <v>65501</v>
      </c>
      <c r="Q16" s="46">
        <v>6790710</v>
      </c>
    </row>
    <row r="17" spans="2:17" ht="30.75" customHeight="1" x14ac:dyDescent="0.3">
      <c r="B17" s="26" t="s">
        <v>60</v>
      </c>
      <c r="C17" s="45">
        <v>4053797</v>
      </c>
      <c r="D17" s="45">
        <v>2798572</v>
      </c>
      <c r="E17" s="45">
        <v>2795004</v>
      </c>
      <c r="F17" s="45">
        <v>0</v>
      </c>
      <c r="G17" s="45">
        <v>588755</v>
      </c>
      <c r="H17" s="45">
        <v>683746</v>
      </c>
      <c r="I17" s="45">
        <v>246715</v>
      </c>
      <c r="J17" s="45">
        <v>0</v>
      </c>
      <c r="K17" s="45">
        <v>0</v>
      </c>
      <c r="L17" s="45">
        <v>794303</v>
      </c>
      <c r="M17" s="45">
        <v>491513</v>
      </c>
      <c r="N17" s="45">
        <v>483239</v>
      </c>
      <c r="O17" s="45">
        <v>4428</v>
      </c>
      <c r="P17" s="45">
        <v>0</v>
      </c>
      <c r="Q17" s="46">
        <v>5111334</v>
      </c>
    </row>
    <row r="18" spans="2:17" ht="30.75" customHeight="1" x14ac:dyDescent="0.3">
      <c r="B18" s="26" t="s">
        <v>61</v>
      </c>
      <c r="C18" s="45">
        <v>4866999</v>
      </c>
      <c r="D18" s="45">
        <v>1031109</v>
      </c>
      <c r="E18" s="45">
        <v>1031109</v>
      </c>
      <c r="F18" s="45">
        <v>0</v>
      </c>
      <c r="G18" s="45">
        <v>473970</v>
      </c>
      <c r="H18" s="45">
        <v>480961</v>
      </c>
      <c r="I18" s="45">
        <v>0</v>
      </c>
      <c r="J18" s="45">
        <v>0</v>
      </c>
      <c r="K18" s="45">
        <v>0</v>
      </c>
      <c r="L18" s="45">
        <v>81576</v>
      </c>
      <c r="M18" s="45">
        <v>188863</v>
      </c>
      <c r="N18" s="45">
        <v>519844</v>
      </c>
      <c r="O18" s="45">
        <v>0</v>
      </c>
      <c r="P18" s="45">
        <v>30000</v>
      </c>
      <c r="Q18" s="46">
        <v>5636552</v>
      </c>
    </row>
    <row r="19" spans="2:17" ht="30.75" customHeight="1" x14ac:dyDescent="0.3">
      <c r="B19" s="26" t="s">
        <v>185</v>
      </c>
      <c r="C19" s="45">
        <v>1326</v>
      </c>
      <c r="D19" s="45">
        <v>61688</v>
      </c>
      <c r="E19" s="45">
        <v>61612</v>
      </c>
      <c r="F19" s="45">
        <v>10</v>
      </c>
      <c r="G19" s="45">
        <v>295</v>
      </c>
      <c r="H19" s="45">
        <v>295</v>
      </c>
      <c r="I19" s="45">
        <v>0</v>
      </c>
      <c r="J19" s="45">
        <v>0</v>
      </c>
      <c r="K19" s="45">
        <v>0</v>
      </c>
      <c r="L19" s="45">
        <v>13614</v>
      </c>
      <c r="M19" s="45">
        <v>30359</v>
      </c>
      <c r="N19" s="45">
        <v>10802</v>
      </c>
      <c r="O19" s="45">
        <v>0</v>
      </c>
      <c r="P19" s="45">
        <v>0</v>
      </c>
      <c r="Q19" s="46">
        <v>29483</v>
      </c>
    </row>
    <row r="20" spans="2:17" ht="30.75" customHeight="1" x14ac:dyDescent="0.3">
      <c r="B20" s="26" t="s">
        <v>190</v>
      </c>
      <c r="C20" s="45">
        <v>6310770</v>
      </c>
      <c r="D20" s="45">
        <v>402807</v>
      </c>
      <c r="E20" s="45">
        <v>398289</v>
      </c>
      <c r="F20" s="45">
        <v>0</v>
      </c>
      <c r="G20" s="45">
        <v>287145</v>
      </c>
      <c r="H20" s="45">
        <v>319714</v>
      </c>
      <c r="I20" s="45">
        <v>0</v>
      </c>
      <c r="J20" s="45">
        <v>0</v>
      </c>
      <c r="K20" s="45">
        <v>0</v>
      </c>
      <c r="L20" s="45">
        <v>35527</v>
      </c>
      <c r="M20" s="45">
        <v>229807</v>
      </c>
      <c r="N20" s="45">
        <v>373295</v>
      </c>
      <c r="O20" s="45">
        <v>0</v>
      </c>
      <c r="P20" s="45">
        <v>0</v>
      </c>
      <c r="Q20" s="46">
        <v>6497305</v>
      </c>
    </row>
    <row r="21" spans="2:17" ht="30.75" customHeight="1" x14ac:dyDescent="0.3">
      <c r="B21" s="26" t="s">
        <v>36</v>
      </c>
      <c r="C21" s="45">
        <v>2526438</v>
      </c>
      <c r="D21" s="45">
        <v>924182</v>
      </c>
      <c r="E21" s="45">
        <v>924182</v>
      </c>
      <c r="F21" s="45">
        <v>0</v>
      </c>
      <c r="G21" s="45">
        <v>230126</v>
      </c>
      <c r="H21" s="45">
        <v>-351306</v>
      </c>
      <c r="I21" s="45">
        <v>0</v>
      </c>
      <c r="J21" s="45">
        <v>0</v>
      </c>
      <c r="K21" s="45">
        <v>0</v>
      </c>
      <c r="L21" s="45">
        <v>159507</v>
      </c>
      <c r="M21" s="45">
        <v>472369</v>
      </c>
      <c r="N21" s="45">
        <v>73245</v>
      </c>
      <c r="O21" s="45">
        <v>0</v>
      </c>
      <c r="P21" s="45">
        <v>0</v>
      </c>
      <c r="Q21" s="46">
        <v>3243295</v>
      </c>
    </row>
    <row r="22" spans="2:17" ht="30.75" customHeight="1" x14ac:dyDescent="0.3">
      <c r="B22" s="26" t="s">
        <v>62</v>
      </c>
      <c r="C22" s="45">
        <v>234630</v>
      </c>
      <c r="D22" s="45">
        <v>16185</v>
      </c>
      <c r="E22" s="45">
        <v>15966</v>
      </c>
      <c r="F22" s="45">
        <v>431</v>
      </c>
      <c r="G22" s="45">
        <v>44</v>
      </c>
      <c r="H22" s="45">
        <v>0</v>
      </c>
      <c r="I22" s="45">
        <v>0</v>
      </c>
      <c r="J22" s="45">
        <v>0</v>
      </c>
      <c r="K22" s="45">
        <v>0</v>
      </c>
      <c r="L22" s="45">
        <v>613</v>
      </c>
      <c r="M22" s="45">
        <v>6648</v>
      </c>
      <c r="N22" s="45">
        <v>1355</v>
      </c>
      <c r="O22" s="45">
        <v>0</v>
      </c>
      <c r="P22" s="45">
        <v>-2340</v>
      </c>
      <c r="Q22" s="46">
        <v>247460</v>
      </c>
    </row>
    <row r="23" spans="2:17" ht="30.75" customHeight="1" x14ac:dyDescent="0.3">
      <c r="B23" s="26" t="s">
        <v>63</v>
      </c>
      <c r="C23" s="45">
        <v>3346083</v>
      </c>
      <c r="D23" s="45">
        <v>698891</v>
      </c>
      <c r="E23" s="45">
        <v>634142</v>
      </c>
      <c r="F23" s="45">
        <v>422497</v>
      </c>
      <c r="G23" s="45">
        <v>547867</v>
      </c>
      <c r="H23" s="45">
        <v>445545</v>
      </c>
      <c r="I23" s="45">
        <v>73551</v>
      </c>
      <c r="J23" s="45">
        <v>0</v>
      </c>
      <c r="K23" s="45">
        <v>0</v>
      </c>
      <c r="L23" s="45">
        <v>212351</v>
      </c>
      <c r="M23" s="45">
        <v>878962</v>
      </c>
      <c r="N23" s="45">
        <v>287355</v>
      </c>
      <c r="O23" s="45">
        <v>26760</v>
      </c>
      <c r="P23" s="45">
        <v>-1581881</v>
      </c>
      <c r="Q23" s="46">
        <v>4634789</v>
      </c>
    </row>
    <row r="24" spans="2:17" ht="30.75" customHeight="1" x14ac:dyDescent="0.3">
      <c r="B24" s="26" t="s">
        <v>64</v>
      </c>
      <c r="C24" s="45">
        <v>544998</v>
      </c>
      <c r="D24" s="45">
        <v>714905</v>
      </c>
      <c r="E24" s="45">
        <v>714878</v>
      </c>
      <c r="F24" s="45">
        <v>0</v>
      </c>
      <c r="G24" s="45">
        <v>284736</v>
      </c>
      <c r="H24" s="45">
        <v>288437</v>
      </c>
      <c r="I24" s="45">
        <v>0</v>
      </c>
      <c r="J24" s="45">
        <v>0</v>
      </c>
      <c r="K24" s="45">
        <v>0</v>
      </c>
      <c r="L24" s="45">
        <v>1</v>
      </c>
      <c r="M24" s="45">
        <v>274300</v>
      </c>
      <c r="N24" s="45">
        <v>34240</v>
      </c>
      <c r="O24" s="45">
        <v>0</v>
      </c>
      <c r="P24" s="45">
        <v>0</v>
      </c>
      <c r="Q24" s="46">
        <v>731376</v>
      </c>
    </row>
    <row r="25" spans="2:17" ht="30.75" customHeight="1" x14ac:dyDescent="0.3">
      <c r="B25" s="26" t="s">
        <v>188</v>
      </c>
      <c r="C25" s="45">
        <v>-373749</v>
      </c>
      <c r="D25" s="45">
        <v>140682</v>
      </c>
      <c r="E25" s="45">
        <v>140647</v>
      </c>
      <c r="F25" s="45">
        <v>0</v>
      </c>
      <c r="G25" s="45">
        <v>143318</v>
      </c>
      <c r="H25" s="45">
        <v>100613</v>
      </c>
      <c r="I25" s="45">
        <v>4537</v>
      </c>
      <c r="J25" s="45">
        <v>0</v>
      </c>
      <c r="K25" s="45">
        <v>0</v>
      </c>
      <c r="L25" s="45">
        <v>42868</v>
      </c>
      <c r="M25" s="45">
        <v>277858</v>
      </c>
      <c r="N25" s="45">
        <v>30434</v>
      </c>
      <c r="O25" s="45">
        <v>329</v>
      </c>
      <c r="P25" s="45">
        <v>0</v>
      </c>
      <c r="Q25" s="46">
        <v>-628874</v>
      </c>
    </row>
    <row r="26" spans="2:17" ht="30.75" customHeight="1" x14ac:dyDescent="0.3">
      <c r="B26" s="26" t="s">
        <v>189</v>
      </c>
      <c r="C26" s="45">
        <v>141130</v>
      </c>
      <c r="D26" s="45">
        <v>40129</v>
      </c>
      <c r="E26" s="45">
        <v>38734</v>
      </c>
      <c r="F26" s="45">
        <v>0</v>
      </c>
      <c r="G26" s="45">
        <v>23750</v>
      </c>
      <c r="H26" s="45">
        <v>19302</v>
      </c>
      <c r="I26" s="45">
        <v>2507</v>
      </c>
      <c r="J26" s="45">
        <v>0</v>
      </c>
      <c r="K26" s="45">
        <v>0</v>
      </c>
      <c r="L26" s="45">
        <v>7227</v>
      </c>
      <c r="M26" s="45">
        <v>43338</v>
      </c>
      <c r="N26" s="45">
        <v>49965</v>
      </c>
      <c r="O26" s="45">
        <v>0</v>
      </c>
      <c r="P26" s="45">
        <v>0</v>
      </c>
      <c r="Q26" s="46">
        <v>157453</v>
      </c>
    </row>
    <row r="27" spans="2:17" ht="30.75" customHeight="1" x14ac:dyDescent="0.3">
      <c r="B27" s="26" t="s">
        <v>214</v>
      </c>
      <c r="C27" s="45">
        <v>1858321</v>
      </c>
      <c r="D27" s="45">
        <v>1467431</v>
      </c>
      <c r="E27" s="45">
        <v>1437880</v>
      </c>
      <c r="F27" s="45">
        <v>0</v>
      </c>
      <c r="G27" s="45">
        <v>922791</v>
      </c>
      <c r="H27" s="45">
        <v>352838</v>
      </c>
      <c r="I27" s="45">
        <v>72544</v>
      </c>
      <c r="J27" s="45">
        <v>0</v>
      </c>
      <c r="K27" s="45">
        <v>0</v>
      </c>
      <c r="L27" s="45">
        <v>348388</v>
      </c>
      <c r="M27" s="45">
        <v>323626</v>
      </c>
      <c r="N27" s="45">
        <v>397960</v>
      </c>
      <c r="O27" s="45">
        <v>13975</v>
      </c>
      <c r="P27" s="45">
        <v>0</v>
      </c>
      <c r="Q27" s="46">
        <v>2582791</v>
      </c>
    </row>
    <row r="28" spans="2:17" ht="30.75" customHeight="1" x14ac:dyDescent="0.3">
      <c r="B28" s="26" t="s">
        <v>40</v>
      </c>
      <c r="C28" s="45">
        <v>0</v>
      </c>
      <c r="D28" s="45">
        <v>0</v>
      </c>
      <c r="E28" s="45">
        <v>0</v>
      </c>
      <c r="F28" s="45">
        <v>0</v>
      </c>
      <c r="G28" s="45">
        <v>0</v>
      </c>
      <c r="H28" s="45">
        <v>0</v>
      </c>
      <c r="I28" s="45">
        <v>0</v>
      </c>
      <c r="J28" s="45">
        <v>0</v>
      </c>
      <c r="K28" s="45">
        <v>0</v>
      </c>
      <c r="L28" s="45">
        <v>0</v>
      </c>
      <c r="M28" s="45">
        <v>0</v>
      </c>
      <c r="N28" s="45">
        <v>0</v>
      </c>
      <c r="O28" s="45">
        <v>0</v>
      </c>
      <c r="P28" s="45">
        <v>0</v>
      </c>
      <c r="Q28" s="46">
        <v>0</v>
      </c>
    </row>
    <row r="29" spans="2:17" ht="30.75" customHeight="1" x14ac:dyDescent="0.3">
      <c r="B29" s="26" t="s">
        <v>65</v>
      </c>
      <c r="C29" s="45">
        <v>15793</v>
      </c>
      <c r="D29" s="45">
        <v>14504</v>
      </c>
      <c r="E29" s="45">
        <v>14504</v>
      </c>
      <c r="F29" s="45">
        <v>0</v>
      </c>
      <c r="G29" s="45">
        <v>261</v>
      </c>
      <c r="H29" s="45">
        <v>261</v>
      </c>
      <c r="I29" s="45">
        <v>0</v>
      </c>
      <c r="J29" s="45">
        <v>0</v>
      </c>
      <c r="K29" s="45">
        <v>0</v>
      </c>
      <c r="L29" s="45">
        <v>1674</v>
      </c>
      <c r="M29" s="45">
        <v>1559</v>
      </c>
      <c r="N29" s="45">
        <v>2180</v>
      </c>
      <c r="O29" s="45">
        <v>0</v>
      </c>
      <c r="P29" s="45">
        <v>0</v>
      </c>
      <c r="Q29" s="46">
        <v>28982</v>
      </c>
    </row>
    <row r="30" spans="2:17" ht="30.75" customHeight="1" x14ac:dyDescent="0.3">
      <c r="B30" s="26" t="s">
        <v>66</v>
      </c>
      <c r="C30" s="45">
        <v>7585</v>
      </c>
      <c r="D30" s="45">
        <v>18090</v>
      </c>
      <c r="E30" s="45">
        <v>18052</v>
      </c>
      <c r="F30" s="45">
        <v>0</v>
      </c>
      <c r="G30" s="45">
        <v>0</v>
      </c>
      <c r="H30" s="45">
        <v>0</v>
      </c>
      <c r="I30" s="45">
        <v>0</v>
      </c>
      <c r="J30" s="45">
        <v>0</v>
      </c>
      <c r="K30" s="45">
        <v>0</v>
      </c>
      <c r="L30" s="45">
        <v>5812</v>
      </c>
      <c r="M30" s="45">
        <v>16745</v>
      </c>
      <c r="N30" s="45">
        <v>10852</v>
      </c>
      <c r="O30" s="45">
        <v>0</v>
      </c>
      <c r="P30" s="45">
        <v>0</v>
      </c>
      <c r="Q30" s="46">
        <v>13932</v>
      </c>
    </row>
    <row r="31" spans="2:17" ht="30.75" customHeight="1" x14ac:dyDescent="0.3">
      <c r="B31" s="26" t="s">
        <v>67</v>
      </c>
      <c r="C31" s="45">
        <v>86561</v>
      </c>
      <c r="D31" s="45">
        <v>399601</v>
      </c>
      <c r="E31" s="45">
        <v>399601</v>
      </c>
      <c r="F31" s="45">
        <v>0</v>
      </c>
      <c r="G31" s="45">
        <v>72984</v>
      </c>
      <c r="H31" s="45">
        <v>44625</v>
      </c>
      <c r="I31" s="45">
        <v>27273</v>
      </c>
      <c r="J31" s="45">
        <v>1086</v>
      </c>
      <c r="K31" s="45">
        <v>0</v>
      </c>
      <c r="L31" s="45">
        <v>50694</v>
      </c>
      <c r="M31" s="45">
        <v>340966</v>
      </c>
      <c r="N31" s="45">
        <v>0</v>
      </c>
      <c r="O31" s="45">
        <v>0</v>
      </c>
      <c r="P31" s="45">
        <v>0</v>
      </c>
      <c r="Q31" s="46">
        <v>21517</v>
      </c>
    </row>
    <row r="32" spans="2:17" ht="30.75" customHeight="1" x14ac:dyDescent="0.25">
      <c r="B32" s="97" t="s">
        <v>47</v>
      </c>
      <c r="C32" s="112">
        <f>SUM(C6:C31)</f>
        <v>55373274</v>
      </c>
      <c r="D32" s="112">
        <f t="shared" ref="D32:Q32" si="0">SUM(D6:D31)</f>
        <v>18933990</v>
      </c>
      <c r="E32" s="112">
        <f t="shared" si="0"/>
        <v>18732214</v>
      </c>
      <c r="F32" s="112">
        <f t="shared" si="0"/>
        <v>422938</v>
      </c>
      <c r="G32" s="112">
        <f t="shared" si="0"/>
        <v>6965417</v>
      </c>
      <c r="H32" s="112">
        <f t="shared" si="0"/>
        <v>4059222</v>
      </c>
      <c r="I32" s="112">
        <f t="shared" si="0"/>
        <v>1012625</v>
      </c>
      <c r="J32" s="112">
        <f t="shared" si="0"/>
        <v>796618</v>
      </c>
      <c r="K32" s="112">
        <f t="shared" si="0"/>
        <v>0</v>
      </c>
      <c r="L32" s="112">
        <f t="shared" si="0"/>
        <v>4160675</v>
      </c>
      <c r="M32" s="112">
        <f t="shared" si="0"/>
        <v>6634513</v>
      </c>
      <c r="N32" s="112">
        <f t="shared" si="0"/>
        <v>4424115</v>
      </c>
      <c r="O32" s="112">
        <f t="shared" si="0"/>
        <v>-22070</v>
      </c>
      <c r="P32" s="112">
        <f t="shared" si="0"/>
        <v>-1488720</v>
      </c>
      <c r="Q32" s="112">
        <f t="shared" si="0"/>
        <v>63799670</v>
      </c>
    </row>
    <row r="33" spans="2:17" ht="30.75" customHeight="1" x14ac:dyDescent="0.25">
      <c r="B33" s="270" t="s">
        <v>48</v>
      </c>
      <c r="C33" s="271"/>
      <c r="D33" s="271"/>
      <c r="E33" s="271"/>
      <c r="F33" s="271"/>
      <c r="G33" s="271"/>
      <c r="H33" s="271"/>
      <c r="I33" s="271"/>
      <c r="J33" s="271"/>
      <c r="K33" s="271"/>
      <c r="L33" s="271"/>
      <c r="M33" s="271"/>
      <c r="N33" s="271"/>
      <c r="O33" s="271"/>
      <c r="P33" s="271"/>
      <c r="Q33" s="272"/>
    </row>
    <row r="34" spans="2:17" ht="30.75" customHeight="1" x14ac:dyDescent="0.3">
      <c r="B34" s="26" t="s">
        <v>49</v>
      </c>
      <c r="C34" s="45">
        <v>1017</v>
      </c>
      <c r="D34" s="45">
        <v>1582</v>
      </c>
      <c r="E34" s="45">
        <v>1344</v>
      </c>
      <c r="F34" s="45">
        <v>0</v>
      </c>
      <c r="G34" s="45">
        <v>128</v>
      </c>
      <c r="H34" s="45">
        <v>314</v>
      </c>
      <c r="I34" s="45">
        <v>0</v>
      </c>
      <c r="J34" s="45">
        <v>0</v>
      </c>
      <c r="K34" s="45">
        <v>0</v>
      </c>
      <c r="L34" s="45">
        <v>290</v>
      </c>
      <c r="M34" s="45">
        <v>201</v>
      </c>
      <c r="N34" s="45">
        <v>686</v>
      </c>
      <c r="O34" s="45">
        <v>19</v>
      </c>
      <c r="P34" s="45">
        <v>0</v>
      </c>
      <c r="Q34" s="46">
        <v>2223</v>
      </c>
    </row>
    <row r="35" spans="2:17" ht="30.75" customHeight="1" x14ac:dyDescent="0.3">
      <c r="B35" s="26" t="s">
        <v>82</v>
      </c>
      <c r="C35" s="45">
        <v>0</v>
      </c>
      <c r="D35" s="45">
        <v>35799</v>
      </c>
      <c r="E35" s="45">
        <v>28262</v>
      </c>
      <c r="F35" s="45">
        <v>0</v>
      </c>
      <c r="G35" s="45">
        <v>5880</v>
      </c>
      <c r="H35" s="45">
        <v>10477</v>
      </c>
      <c r="I35" s="45">
        <v>0</v>
      </c>
      <c r="J35" s="45">
        <v>0</v>
      </c>
      <c r="K35" s="45">
        <v>0</v>
      </c>
      <c r="L35" s="45">
        <v>6606</v>
      </c>
      <c r="M35" s="45">
        <v>2894</v>
      </c>
      <c r="N35" s="45">
        <v>0</v>
      </c>
      <c r="O35" s="45">
        <v>0</v>
      </c>
      <c r="P35" s="45">
        <v>0</v>
      </c>
      <c r="Q35" s="46">
        <v>8285</v>
      </c>
    </row>
    <row r="36" spans="2:17" ht="30.75" customHeight="1" x14ac:dyDescent="0.3">
      <c r="B36" s="26" t="s">
        <v>50</v>
      </c>
      <c r="C36" s="45">
        <v>1195313</v>
      </c>
      <c r="D36" s="45">
        <v>110670</v>
      </c>
      <c r="E36" s="45">
        <v>98037</v>
      </c>
      <c r="F36" s="45">
        <v>0</v>
      </c>
      <c r="G36" s="45">
        <v>63532</v>
      </c>
      <c r="H36" s="45">
        <v>74666</v>
      </c>
      <c r="I36" s="45">
        <v>0</v>
      </c>
      <c r="J36" s="45">
        <v>0</v>
      </c>
      <c r="K36" s="45">
        <v>0</v>
      </c>
      <c r="L36" s="45">
        <v>42051</v>
      </c>
      <c r="M36" s="45">
        <v>20442</v>
      </c>
      <c r="N36" s="45">
        <v>49798</v>
      </c>
      <c r="O36" s="45">
        <v>0</v>
      </c>
      <c r="P36" s="45">
        <v>0</v>
      </c>
      <c r="Q36" s="46">
        <v>1205991</v>
      </c>
    </row>
    <row r="37" spans="2:17" ht="30.75" customHeight="1" x14ac:dyDescent="0.25">
      <c r="B37" s="97" t="s">
        <v>47</v>
      </c>
      <c r="C37" s="112">
        <f>SUM(C34:C36)</f>
        <v>1196330</v>
      </c>
      <c r="D37" s="112">
        <f t="shared" ref="D37:Q37" si="1">SUM(D34:D36)</f>
        <v>148051</v>
      </c>
      <c r="E37" s="112">
        <f t="shared" si="1"/>
        <v>127643</v>
      </c>
      <c r="F37" s="112">
        <f t="shared" si="1"/>
        <v>0</v>
      </c>
      <c r="G37" s="112">
        <f t="shared" si="1"/>
        <v>69540</v>
      </c>
      <c r="H37" s="112">
        <f t="shared" si="1"/>
        <v>85457</v>
      </c>
      <c r="I37" s="112">
        <f t="shared" si="1"/>
        <v>0</v>
      </c>
      <c r="J37" s="112">
        <f t="shared" si="1"/>
        <v>0</v>
      </c>
      <c r="K37" s="112">
        <f t="shared" si="1"/>
        <v>0</v>
      </c>
      <c r="L37" s="112">
        <f t="shared" si="1"/>
        <v>48947</v>
      </c>
      <c r="M37" s="112">
        <f t="shared" si="1"/>
        <v>23537</v>
      </c>
      <c r="N37" s="112">
        <f t="shared" si="1"/>
        <v>50484</v>
      </c>
      <c r="O37" s="112">
        <f t="shared" si="1"/>
        <v>19</v>
      </c>
      <c r="P37" s="112">
        <f t="shared" si="1"/>
        <v>0</v>
      </c>
      <c r="Q37" s="112">
        <f t="shared" si="1"/>
        <v>1216499</v>
      </c>
    </row>
    <row r="38" spans="2:17" ht="21.75" customHeight="1" x14ac:dyDescent="0.25">
      <c r="B38" s="274" t="s">
        <v>52</v>
      </c>
      <c r="C38" s="274"/>
      <c r="D38" s="274"/>
      <c r="E38" s="274"/>
      <c r="F38" s="274"/>
      <c r="G38" s="274"/>
      <c r="H38" s="274"/>
      <c r="I38" s="274"/>
      <c r="J38" s="274"/>
      <c r="K38" s="274"/>
      <c r="L38" s="274"/>
      <c r="M38" s="274"/>
      <c r="N38" s="274"/>
      <c r="O38" s="274"/>
      <c r="P38" s="274"/>
      <c r="Q38" s="274"/>
    </row>
    <row r="39" spans="2:17" ht="21.75" customHeight="1" x14ac:dyDescent="0.25">
      <c r="C39" s="38"/>
      <c r="D39" s="38"/>
      <c r="E39" s="38"/>
      <c r="F39" s="38"/>
      <c r="G39" s="38"/>
      <c r="H39" s="38"/>
      <c r="I39" s="38"/>
      <c r="J39" s="38"/>
      <c r="K39" s="38"/>
      <c r="L39" s="38"/>
      <c r="M39" s="38"/>
      <c r="N39" s="38"/>
      <c r="O39" s="38"/>
      <c r="P39" s="38"/>
      <c r="Q39" s="44"/>
    </row>
    <row r="40" spans="2:17" ht="21.75" customHeight="1" x14ac:dyDescent="0.25">
      <c r="D40" s="219"/>
    </row>
  </sheetData>
  <sheetProtection password="E931" sheet="1" objects="1" scenarios="1"/>
  <mergeCells count="4">
    <mergeCell ref="B33:Q33"/>
    <mergeCell ref="B3:Q3"/>
    <mergeCell ref="B38:Q38"/>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Q39"/>
  <sheetViews>
    <sheetView showGridLines="0" topLeftCell="A34" zoomScale="80" zoomScaleNormal="80" workbookViewId="0">
      <selection activeCell="D65" sqref="D65"/>
    </sheetView>
  </sheetViews>
  <sheetFormatPr defaultColWidth="14.28515625" defaultRowHeight="21.75" customHeight="1" x14ac:dyDescent="0.25"/>
  <cols>
    <col min="1" max="1" width="14.28515625" style="13"/>
    <col min="2" max="2" width="46" style="13" customWidth="1"/>
    <col min="3" max="16" width="17.5703125" style="13" customWidth="1"/>
    <col min="17" max="17" width="17.5703125" style="25" customWidth="1"/>
    <col min="18" max="16384" width="14.28515625" style="13"/>
  </cols>
  <sheetData>
    <row r="1" spans="2:17" ht="18.75" customHeight="1" x14ac:dyDescent="0.25"/>
    <row r="2" spans="2:17" ht="15.75" customHeight="1" x14ac:dyDescent="0.25"/>
    <row r="3" spans="2:17" ht="18.75" customHeight="1" x14ac:dyDescent="0.25">
      <c r="B3" s="273" t="s">
        <v>243</v>
      </c>
      <c r="C3" s="273"/>
      <c r="D3" s="273"/>
      <c r="E3" s="273"/>
      <c r="F3" s="273"/>
      <c r="G3" s="273"/>
      <c r="H3" s="273"/>
      <c r="I3" s="273"/>
      <c r="J3" s="273"/>
      <c r="K3" s="273"/>
      <c r="L3" s="273"/>
      <c r="M3" s="273"/>
      <c r="N3" s="273"/>
      <c r="O3" s="273"/>
      <c r="P3" s="273"/>
      <c r="Q3" s="273"/>
    </row>
    <row r="4" spans="2:17" s="37" customFormat="1" ht="36.75" customHeight="1" x14ac:dyDescent="0.25">
      <c r="B4" s="110" t="s">
        <v>0</v>
      </c>
      <c r="C4" s="105" t="s">
        <v>69</v>
      </c>
      <c r="D4" s="105" t="s">
        <v>70</v>
      </c>
      <c r="E4" s="105" t="s">
        <v>71</v>
      </c>
      <c r="F4" s="105" t="s">
        <v>72</v>
      </c>
      <c r="G4" s="105" t="s">
        <v>73</v>
      </c>
      <c r="H4" s="105" t="s">
        <v>90</v>
      </c>
      <c r="I4" s="111" t="s">
        <v>74</v>
      </c>
      <c r="J4" s="105" t="s">
        <v>75</v>
      </c>
      <c r="K4" s="196" t="s">
        <v>76</v>
      </c>
      <c r="L4" s="196" t="s">
        <v>77</v>
      </c>
      <c r="M4" s="196" t="s">
        <v>78</v>
      </c>
      <c r="N4" s="196" t="s">
        <v>2</v>
      </c>
      <c r="O4" s="196" t="s">
        <v>79</v>
      </c>
      <c r="P4" s="196" t="s">
        <v>80</v>
      </c>
      <c r="Q4" s="196" t="s">
        <v>81</v>
      </c>
    </row>
    <row r="5" spans="2:17" ht="31.5" customHeight="1" x14ac:dyDescent="0.25">
      <c r="B5" s="270" t="s">
        <v>16</v>
      </c>
      <c r="C5" s="271"/>
      <c r="D5" s="271"/>
      <c r="E5" s="271"/>
      <c r="F5" s="271"/>
      <c r="G5" s="271"/>
      <c r="H5" s="271"/>
      <c r="I5" s="271"/>
      <c r="J5" s="271"/>
      <c r="K5" s="271"/>
      <c r="L5" s="271"/>
      <c r="M5" s="271"/>
      <c r="N5" s="271"/>
      <c r="O5" s="271"/>
      <c r="P5" s="271"/>
      <c r="Q5" s="272"/>
    </row>
    <row r="6" spans="2:17" ht="31.5" customHeight="1" x14ac:dyDescent="0.3">
      <c r="B6" s="26" t="s">
        <v>53</v>
      </c>
      <c r="C6" s="45">
        <v>0</v>
      </c>
      <c r="D6" s="45">
        <v>15271</v>
      </c>
      <c r="E6" s="45">
        <v>15271</v>
      </c>
      <c r="F6" s="45">
        <v>0</v>
      </c>
      <c r="G6" s="45">
        <v>57123</v>
      </c>
      <c r="H6" s="45">
        <v>0</v>
      </c>
      <c r="I6" s="45">
        <v>0</v>
      </c>
      <c r="J6" s="45">
        <v>0</v>
      </c>
      <c r="K6" s="45">
        <v>57123</v>
      </c>
      <c r="L6" s="45">
        <v>0</v>
      </c>
      <c r="M6" s="45">
        <v>4206</v>
      </c>
      <c r="N6" s="45">
        <v>111184</v>
      </c>
      <c r="O6" s="45">
        <v>2619</v>
      </c>
      <c r="P6" s="45">
        <v>0</v>
      </c>
      <c r="Q6" s="46">
        <v>62506</v>
      </c>
    </row>
    <row r="7" spans="2:17" ht="31.5" customHeight="1" x14ac:dyDescent="0.3">
      <c r="B7" s="26" t="s">
        <v>200</v>
      </c>
      <c r="C7" s="45">
        <v>0</v>
      </c>
      <c r="D7" s="45">
        <v>0</v>
      </c>
      <c r="E7" s="45">
        <v>0</v>
      </c>
      <c r="F7" s="45">
        <v>0</v>
      </c>
      <c r="G7" s="45">
        <v>0</v>
      </c>
      <c r="H7" s="45">
        <v>0</v>
      </c>
      <c r="I7" s="45">
        <v>0</v>
      </c>
      <c r="J7" s="45">
        <v>0</v>
      </c>
      <c r="K7" s="45">
        <v>0</v>
      </c>
      <c r="L7" s="45">
        <v>0</v>
      </c>
      <c r="M7" s="45">
        <v>0</v>
      </c>
      <c r="N7" s="45">
        <v>0</v>
      </c>
      <c r="O7" s="45">
        <v>0</v>
      </c>
      <c r="P7" s="45">
        <v>0</v>
      </c>
      <c r="Q7" s="46">
        <v>0</v>
      </c>
    </row>
    <row r="8" spans="2:17" ht="31.5" customHeight="1" x14ac:dyDescent="0.3">
      <c r="B8" s="26" t="s">
        <v>213</v>
      </c>
      <c r="C8" s="45">
        <v>0</v>
      </c>
      <c r="D8" s="45">
        <v>460222</v>
      </c>
      <c r="E8" s="45">
        <v>460222</v>
      </c>
      <c r="F8" s="45">
        <v>0</v>
      </c>
      <c r="G8" s="45">
        <v>156931</v>
      </c>
      <c r="H8" s="45">
        <v>0</v>
      </c>
      <c r="I8" s="45">
        <v>0</v>
      </c>
      <c r="J8" s="45">
        <v>0</v>
      </c>
      <c r="K8" s="45">
        <v>156931</v>
      </c>
      <c r="L8" s="45">
        <v>0</v>
      </c>
      <c r="M8" s="45">
        <v>1181</v>
      </c>
      <c r="N8" s="45">
        <v>77272</v>
      </c>
      <c r="O8" s="45">
        <v>-4905</v>
      </c>
      <c r="P8" s="45">
        <v>0</v>
      </c>
      <c r="Q8" s="46">
        <v>384286</v>
      </c>
    </row>
    <row r="9" spans="2:17" ht="31.5" customHeight="1" x14ac:dyDescent="0.3">
      <c r="B9" s="26" t="s">
        <v>21</v>
      </c>
      <c r="C9" s="45">
        <v>0</v>
      </c>
      <c r="D9" s="45">
        <v>0</v>
      </c>
      <c r="E9" s="45">
        <v>0</v>
      </c>
      <c r="F9" s="45">
        <v>0</v>
      </c>
      <c r="G9" s="45">
        <v>0</v>
      </c>
      <c r="H9" s="45">
        <v>0</v>
      </c>
      <c r="I9" s="45">
        <v>0</v>
      </c>
      <c r="J9" s="45">
        <v>0</v>
      </c>
      <c r="K9" s="45">
        <v>0</v>
      </c>
      <c r="L9" s="45">
        <v>0</v>
      </c>
      <c r="M9" s="45">
        <v>0</v>
      </c>
      <c r="N9" s="45">
        <v>0</v>
      </c>
      <c r="O9" s="45">
        <v>0</v>
      </c>
      <c r="P9" s="45">
        <v>0</v>
      </c>
      <c r="Q9" s="46">
        <v>0</v>
      </c>
    </row>
    <row r="10" spans="2:17" ht="31.5" customHeight="1" x14ac:dyDescent="0.3">
      <c r="B10" s="26" t="s">
        <v>54</v>
      </c>
      <c r="C10" s="45">
        <v>0</v>
      </c>
      <c r="D10" s="45">
        <v>0</v>
      </c>
      <c r="E10" s="45">
        <v>0</v>
      </c>
      <c r="F10" s="45">
        <v>0</v>
      </c>
      <c r="G10" s="45">
        <v>0</v>
      </c>
      <c r="H10" s="45">
        <v>0</v>
      </c>
      <c r="I10" s="45">
        <v>0</v>
      </c>
      <c r="J10" s="45">
        <v>0</v>
      </c>
      <c r="K10" s="45">
        <v>0</v>
      </c>
      <c r="L10" s="45">
        <v>0</v>
      </c>
      <c r="M10" s="45">
        <v>0</v>
      </c>
      <c r="N10" s="45">
        <v>0</v>
      </c>
      <c r="O10" s="45">
        <v>0</v>
      </c>
      <c r="P10" s="45">
        <v>0</v>
      </c>
      <c r="Q10" s="46">
        <v>0</v>
      </c>
    </row>
    <row r="11" spans="2:17" ht="31.5" customHeight="1" x14ac:dyDescent="0.3">
      <c r="B11" s="26" t="s">
        <v>55</v>
      </c>
      <c r="C11" s="45">
        <v>-173705</v>
      </c>
      <c r="D11" s="45">
        <v>220819</v>
      </c>
      <c r="E11" s="45">
        <v>220819</v>
      </c>
      <c r="F11" s="45">
        <v>0</v>
      </c>
      <c r="G11" s="45">
        <v>251154</v>
      </c>
      <c r="H11" s="45">
        <v>251154</v>
      </c>
      <c r="I11" s="45">
        <v>0</v>
      </c>
      <c r="J11" s="45">
        <v>0</v>
      </c>
      <c r="K11" s="45">
        <v>0</v>
      </c>
      <c r="L11" s="45">
        <v>4430</v>
      </c>
      <c r="M11" s="45">
        <v>14669</v>
      </c>
      <c r="N11" s="45">
        <v>31590</v>
      </c>
      <c r="O11" s="45">
        <v>0</v>
      </c>
      <c r="P11" s="45">
        <v>0</v>
      </c>
      <c r="Q11" s="46">
        <v>-191550</v>
      </c>
    </row>
    <row r="12" spans="2:17" ht="31.5" customHeight="1" x14ac:dyDescent="0.3">
      <c r="B12" s="26" t="s">
        <v>23</v>
      </c>
      <c r="C12" s="45">
        <v>0</v>
      </c>
      <c r="D12" s="45">
        <v>0</v>
      </c>
      <c r="E12" s="45">
        <v>0</v>
      </c>
      <c r="F12" s="45">
        <v>0</v>
      </c>
      <c r="G12" s="45">
        <v>0</v>
      </c>
      <c r="H12" s="45">
        <v>0</v>
      </c>
      <c r="I12" s="45">
        <v>0</v>
      </c>
      <c r="J12" s="45">
        <v>0</v>
      </c>
      <c r="K12" s="45">
        <v>0</v>
      </c>
      <c r="L12" s="45">
        <v>0</v>
      </c>
      <c r="M12" s="45">
        <v>0</v>
      </c>
      <c r="N12" s="45">
        <v>0</v>
      </c>
      <c r="O12" s="45">
        <v>0</v>
      </c>
      <c r="P12" s="45">
        <v>0</v>
      </c>
      <c r="Q12" s="46">
        <v>0</v>
      </c>
    </row>
    <row r="13" spans="2:17" ht="31.5" customHeight="1" x14ac:dyDescent="0.3">
      <c r="B13" s="26" t="s">
        <v>56</v>
      </c>
      <c r="C13" s="45">
        <v>0</v>
      </c>
      <c r="D13" s="45">
        <v>0</v>
      </c>
      <c r="E13" s="45">
        <v>0</v>
      </c>
      <c r="F13" s="45">
        <v>0</v>
      </c>
      <c r="G13" s="45">
        <v>0</v>
      </c>
      <c r="H13" s="45">
        <v>0</v>
      </c>
      <c r="I13" s="45">
        <v>0</v>
      </c>
      <c r="J13" s="45">
        <v>0</v>
      </c>
      <c r="K13" s="45">
        <v>0</v>
      </c>
      <c r="L13" s="45">
        <v>0</v>
      </c>
      <c r="M13" s="45">
        <v>0</v>
      </c>
      <c r="N13" s="45">
        <v>0</v>
      </c>
      <c r="O13" s="45">
        <v>0</v>
      </c>
      <c r="P13" s="45">
        <v>0</v>
      </c>
      <c r="Q13" s="46">
        <v>0</v>
      </c>
    </row>
    <row r="14" spans="2:17" ht="31.5" customHeight="1" x14ac:dyDescent="0.3">
      <c r="B14" s="26" t="s">
        <v>57</v>
      </c>
      <c r="C14" s="45">
        <v>0</v>
      </c>
      <c r="D14" s="45">
        <v>0</v>
      </c>
      <c r="E14" s="45">
        <v>0</v>
      </c>
      <c r="F14" s="45">
        <v>0</v>
      </c>
      <c r="G14" s="45">
        <v>0</v>
      </c>
      <c r="H14" s="45">
        <v>0</v>
      </c>
      <c r="I14" s="45">
        <v>0</v>
      </c>
      <c r="J14" s="45">
        <v>0</v>
      </c>
      <c r="K14" s="45">
        <v>0</v>
      </c>
      <c r="L14" s="45">
        <v>0</v>
      </c>
      <c r="M14" s="45">
        <v>0</v>
      </c>
      <c r="N14" s="45">
        <v>0</v>
      </c>
      <c r="O14" s="45">
        <v>0</v>
      </c>
      <c r="P14" s="45">
        <v>0</v>
      </c>
      <c r="Q14" s="46">
        <v>0</v>
      </c>
    </row>
    <row r="15" spans="2:17" ht="31.5" customHeight="1" x14ac:dyDescent="0.3">
      <c r="B15" s="26" t="s">
        <v>58</v>
      </c>
      <c r="C15" s="45">
        <v>0</v>
      </c>
      <c r="D15" s="45">
        <v>0</v>
      </c>
      <c r="E15" s="45">
        <v>0</v>
      </c>
      <c r="F15" s="45">
        <v>0</v>
      </c>
      <c r="G15" s="45">
        <v>0</v>
      </c>
      <c r="H15" s="45">
        <v>0</v>
      </c>
      <c r="I15" s="45">
        <v>0</v>
      </c>
      <c r="J15" s="45">
        <v>0</v>
      </c>
      <c r="K15" s="45">
        <v>0</v>
      </c>
      <c r="L15" s="45">
        <v>0</v>
      </c>
      <c r="M15" s="45">
        <v>0</v>
      </c>
      <c r="N15" s="45">
        <v>0</v>
      </c>
      <c r="O15" s="45">
        <v>0</v>
      </c>
      <c r="P15" s="45">
        <v>0</v>
      </c>
      <c r="Q15" s="46">
        <v>0</v>
      </c>
    </row>
    <row r="16" spans="2:17" ht="31.5" customHeight="1" x14ac:dyDescent="0.3">
      <c r="B16" s="26" t="s">
        <v>59</v>
      </c>
      <c r="C16" s="45">
        <v>4900679</v>
      </c>
      <c r="D16" s="45">
        <v>914678</v>
      </c>
      <c r="E16" s="45">
        <v>914678</v>
      </c>
      <c r="F16" s="45">
        <v>0</v>
      </c>
      <c r="G16" s="45">
        <v>0</v>
      </c>
      <c r="H16" s="45">
        <v>0</v>
      </c>
      <c r="I16" s="45">
        <v>0</v>
      </c>
      <c r="J16" s="45">
        <v>0</v>
      </c>
      <c r="K16" s="45">
        <v>662130</v>
      </c>
      <c r="L16" s="45">
        <v>17581</v>
      </c>
      <c r="M16" s="45">
        <v>18294</v>
      </c>
      <c r="N16" s="45">
        <v>683874</v>
      </c>
      <c r="O16" s="45">
        <v>0</v>
      </c>
      <c r="P16" s="45">
        <v>139017</v>
      </c>
      <c r="Q16" s="46">
        <v>5662210</v>
      </c>
    </row>
    <row r="17" spans="2:17" ht="31.5" customHeight="1" x14ac:dyDescent="0.3">
      <c r="B17" s="26" t="s">
        <v>60</v>
      </c>
      <c r="C17" s="45">
        <v>6173521</v>
      </c>
      <c r="D17" s="45">
        <v>260015</v>
      </c>
      <c r="E17" s="45">
        <v>260015</v>
      </c>
      <c r="F17" s="45">
        <v>0</v>
      </c>
      <c r="G17" s="45">
        <v>0</v>
      </c>
      <c r="H17" s="45">
        <v>0</v>
      </c>
      <c r="I17" s="45">
        <v>0</v>
      </c>
      <c r="J17" s="45">
        <v>0</v>
      </c>
      <c r="K17" s="45">
        <v>635592</v>
      </c>
      <c r="L17" s="45">
        <v>3811</v>
      </c>
      <c r="M17" s="45">
        <v>26692</v>
      </c>
      <c r="N17" s="45">
        <v>484168</v>
      </c>
      <c r="O17" s="45">
        <v>6936</v>
      </c>
      <c r="P17" s="45">
        <v>0</v>
      </c>
      <c r="Q17" s="46">
        <v>6244674</v>
      </c>
    </row>
    <row r="18" spans="2:17" ht="31.5" customHeight="1" x14ac:dyDescent="0.3">
      <c r="B18" s="26" t="s">
        <v>61</v>
      </c>
      <c r="C18" s="45">
        <v>0</v>
      </c>
      <c r="D18" s="45">
        <v>343614</v>
      </c>
      <c r="E18" s="45">
        <v>343614</v>
      </c>
      <c r="F18" s="45">
        <v>0</v>
      </c>
      <c r="G18" s="45">
        <v>4627</v>
      </c>
      <c r="H18" s="45">
        <v>4627</v>
      </c>
      <c r="I18" s="45">
        <v>0</v>
      </c>
      <c r="J18" s="45">
        <v>0</v>
      </c>
      <c r="K18" s="45">
        <v>0</v>
      </c>
      <c r="L18" s="45">
        <v>6142</v>
      </c>
      <c r="M18" s="45">
        <v>0</v>
      </c>
      <c r="N18" s="45">
        <v>4067</v>
      </c>
      <c r="O18" s="45">
        <v>0</v>
      </c>
      <c r="P18" s="45">
        <v>0</v>
      </c>
      <c r="Q18" s="46">
        <v>336913</v>
      </c>
    </row>
    <row r="19" spans="2:17" ht="31.5" customHeight="1" x14ac:dyDescent="0.3">
      <c r="B19" s="26" t="s">
        <v>185</v>
      </c>
      <c r="C19" s="45">
        <v>0</v>
      </c>
      <c r="D19" s="45">
        <v>0</v>
      </c>
      <c r="E19" s="45">
        <v>0</v>
      </c>
      <c r="F19" s="45">
        <v>0</v>
      </c>
      <c r="G19" s="45">
        <v>0</v>
      </c>
      <c r="H19" s="45">
        <v>0</v>
      </c>
      <c r="I19" s="45">
        <v>0</v>
      </c>
      <c r="J19" s="45">
        <v>0</v>
      </c>
      <c r="K19" s="45">
        <v>0</v>
      </c>
      <c r="L19" s="45">
        <v>0</v>
      </c>
      <c r="M19" s="45">
        <v>0</v>
      </c>
      <c r="N19" s="45">
        <v>0</v>
      </c>
      <c r="O19" s="45">
        <v>0</v>
      </c>
      <c r="P19" s="45">
        <v>0</v>
      </c>
      <c r="Q19" s="46">
        <v>0</v>
      </c>
    </row>
    <row r="20" spans="2:17" ht="31.5" customHeight="1" x14ac:dyDescent="0.3">
      <c r="B20" s="26" t="s">
        <v>190</v>
      </c>
      <c r="C20" s="45">
        <v>204458</v>
      </c>
      <c r="D20" s="45">
        <v>17258</v>
      </c>
      <c r="E20" s="45">
        <v>17258</v>
      </c>
      <c r="F20" s="45">
        <v>0</v>
      </c>
      <c r="G20" s="45">
        <v>30660</v>
      </c>
      <c r="H20" s="45">
        <v>30660</v>
      </c>
      <c r="I20" s="45">
        <v>0</v>
      </c>
      <c r="J20" s="45">
        <v>0</v>
      </c>
      <c r="K20" s="45">
        <v>0</v>
      </c>
      <c r="L20" s="45">
        <v>0</v>
      </c>
      <c r="M20" s="45">
        <v>1396</v>
      </c>
      <c r="N20" s="45">
        <v>22085</v>
      </c>
      <c r="O20" s="45">
        <v>0</v>
      </c>
      <c r="P20" s="45">
        <v>0</v>
      </c>
      <c r="Q20" s="46">
        <v>211744</v>
      </c>
    </row>
    <row r="21" spans="2:17" ht="31.5" customHeight="1" x14ac:dyDescent="0.3">
      <c r="B21" s="26" t="s">
        <v>36</v>
      </c>
      <c r="C21" s="45">
        <v>1680328</v>
      </c>
      <c r="D21" s="45">
        <v>1004905</v>
      </c>
      <c r="E21" s="45">
        <v>1004905</v>
      </c>
      <c r="F21" s="45">
        <v>0</v>
      </c>
      <c r="G21" s="45">
        <v>217062</v>
      </c>
      <c r="H21" s="45">
        <v>1561644</v>
      </c>
      <c r="I21" s="45">
        <v>0</v>
      </c>
      <c r="J21" s="45">
        <v>0</v>
      </c>
      <c r="K21" s="45">
        <v>0</v>
      </c>
      <c r="L21" s="45">
        <v>21513</v>
      </c>
      <c r="M21" s="45">
        <v>66751</v>
      </c>
      <c r="N21" s="45">
        <v>26657</v>
      </c>
      <c r="O21" s="45">
        <v>0</v>
      </c>
      <c r="P21" s="45">
        <v>0</v>
      </c>
      <c r="Q21" s="46">
        <v>1061982</v>
      </c>
    </row>
    <row r="22" spans="2:17" ht="31.5" customHeight="1" x14ac:dyDescent="0.3">
      <c r="B22" s="26" t="s">
        <v>62</v>
      </c>
      <c r="C22" s="45">
        <v>0</v>
      </c>
      <c r="D22" s="45">
        <v>0</v>
      </c>
      <c r="E22" s="45">
        <v>0</v>
      </c>
      <c r="F22" s="45">
        <v>0</v>
      </c>
      <c r="G22" s="45">
        <v>0</v>
      </c>
      <c r="H22" s="45">
        <v>0</v>
      </c>
      <c r="I22" s="45">
        <v>0</v>
      </c>
      <c r="J22" s="45">
        <v>0</v>
      </c>
      <c r="K22" s="45">
        <v>0</v>
      </c>
      <c r="L22" s="45">
        <v>0</v>
      </c>
      <c r="M22" s="45">
        <v>0</v>
      </c>
      <c r="N22" s="45">
        <v>0</v>
      </c>
      <c r="O22" s="45">
        <v>0</v>
      </c>
      <c r="P22" s="45">
        <v>0</v>
      </c>
      <c r="Q22" s="46">
        <v>0</v>
      </c>
    </row>
    <row r="23" spans="2:17" ht="31.5" customHeight="1" x14ac:dyDescent="0.3">
      <c r="B23" s="26" t="s">
        <v>63</v>
      </c>
      <c r="C23" s="45">
        <v>-5254</v>
      </c>
      <c r="D23" s="45">
        <v>0</v>
      </c>
      <c r="E23" s="45">
        <v>0</v>
      </c>
      <c r="F23" s="45">
        <v>0</v>
      </c>
      <c r="G23" s="45">
        <v>1091</v>
      </c>
      <c r="H23" s="45">
        <v>0</v>
      </c>
      <c r="I23" s="45">
        <v>0</v>
      </c>
      <c r="J23" s="45">
        <v>0</v>
      </c>
      <c r="K23" s="45">
        <v>1091</v>
      </c>
      <c r="L23" s="45">
        <v>0</v>
      </c>
      <c r="M23" s="45">
        <v>0</v>
      </c>
      <c r="N23" s="45">
        <v>0</v>
      </c>
      <c r="O23" s="45">
        <v>0</v>
      </c>
      <c r="P23" s="45">
        <v>0</v>
      </c>
      <c r="Q23" s="46">
        <v>-6345</v>
      </c>
    </row>
    <row r="24" spans="2:17" ht="31.5" customHeight="1" x14ac:dyDescent="0.3">
      <c r="B24" s="26" t="s">
        <v>64</v>
      </c>
      <c r="C24" s="45">
        <v>1396187</v>
      </c>
      <c r="D24" s="45">
        <v>113765</v>
      </c>
      <c r="E24" s="45">
        <v>113765</v>
      </c>
      <c r="F24" s="45">
        <v>0</v>
      </c>
      <c r="G24" s="45">
        <v>0</v>
      </c>
      <c r="H24" s="45">
        <v>0</v>
      </c>
      <c r="I24" s="45">
        <v>0</v>
      </c>
      <c r="J24" s="45">
        <v>0</v>
      </c>
      <c r="K24" s="45">
        <v>0</v>
      </c>
      <c r="L24" s="45">
        <v>0</v>
      </c>
      <c r="M24" s="45">
        <v>0</v>
      </c>
      <c r="N24" s="45">
        <v>0</v>
      </c>
      <c r="O24" s="45">
        <v>0</v>
      </c>
      <c r="P24" s="45">
        <v>0</v>
      </c>
      <c r="Q24" s="46">
        <v>1509952</v>
      </c>
    </row>
    <row r="25" spans="2:17" ht="31.5" customHeight="1" x14ac:dyDescent="0.3">
      <c r="B25" s="26" t="s">
        <v>188</v>
      </c>
      <c r="C25" s="45">
        <v>0</v>
      </c>
      <c r="D25" s="45">
        <v>0</v>
      </c>
      <c r="E25" s="45">
        <v>0</v>
      </c>
      <c r="F25" s="45">
        <v>0</v>
      </c>
      <c r="G25" s="45">
        <v>0</v>
      </c>
      <c r="H25" s="45">
        <v>0</v>
      </c>
      <c r="I25" s="45">
        <v>0</v>
      </c>
      <c r="J25" s="45">
        <v>0</v>
      </c>
      <c r="K25" s="45">
        <v>0</v>
      </c>
      <c r="L25" s="45">
        <v>0</v>
      </c>
      <c r="M25" s="45">
        <v>0</v>
      </c>
      <c r="N25" s="45">
        <v>0</v>
      </c>
      <c r="O25" s="45">
        <v>0</v>
      </c>
      <c r="P25" s="45">
        <v>0</v>
      </c>
      <c r="Q25" s="46">
        <v>0</v>
      </c>
    </row>
    <row r="26" spans="2:17" ht="31.5" customHeight="1" x14ac:dyDescent="0.3">
      <c r="B26" s="26" t="s">
        <v>189</v>
      </c>
      <c r="C26" s="45">
        <v>0</v>
      </c>
      <c r="D26" s="45">
        <v>0</v>
      </c>
      <c r="E26" s="45">
        <v>0</v>
      </c>
      <c r="F26" s="45">
        <v>0</v>
      </c>
      <c r="G26" s="45">
        <v>132</v>
      </c>
      <c r="H26" s="45">
        <v>0</v>
      </c>
      <c r="I26" s="45">
        <v>0</v>
      </c>
      <c r="J26" s="45">
        <v>0</v>
      </c>
      <c r="K26" s="45">
        <v>132</v>
      </c>
      <c r="L26" s="45">
        <v>0</v>
      </c>
      <c r="M26" s="45">
        <v>0</v>
      </c>
      <c r="N26" s="45">
        <v>0</v>
      </c>
      <c r="O26" s="45">
        <v>0</v>
      </c>
      <c r="P26" s="45">
        <v>0</v>
      </c>
      <c r="Q26" s="46">
        <v>-132</v>
      </c>
    </row>
    <row r="27" spans="2:17" ht="31.5" customHeight="1" x14ac:dyDescent="0.3">
      <c r="B27" s="26" t="s">
        <v>214</v>
      </c>
      <c r="C27" s="45">
        <v>4817555</v>
      </c>
      <c r="D27" s="45">
        <v>955796</v>
      </c>
      <c r="E27" s="45">
        <v>955796</v>
      </c>
      <c r="F27" s="45">
        <v>0</v>
      </c>
      <c r="G27" s="45">
        <v>847508</v>
      </c>
      <c r="H27" s="45">
        <v>857697</v>
      </c>
      <c r="I27" s="45">
        <v>0</v>
      </c>
      <c r="J27" s="45">
        <v>0</v>
      </c>
      <c r="K27" s="45">
        <v>0</v>
      </c>
      <c r="L27" s="45">
        <v>18201</v>
      </c>
      <c r="M27" s="45">
        <v>68876</v>
      </c>
      <c r="N27" s="45">
        <v>927787</v>
      </c>
      <c r="O27" s="45">
        <v>124992</v>
      </c>
      <c r="P27" s="45">
        <v>0</v>
      </c>
      <c r="Q27" s="46">
        <v>5631371</v>
      </c>
    </row>
    <row r="28" spans="2:17" ht="31.5" customHeight="1" x14ac:dyDescent="0.3">
      <c r="B28" s="26" t="s">
        <v>40</v>
      </c>
      <c r="C28" s="45">
        <v>0</v>
      </c>
      <c r="D28" s="45">
        <v>0</v>
      </c>
      <c r="E28" s="45">
        <v>0</v>
      </c>
      <c r="F28" s="45">
        <v>0</v>
      </c>
      <c r="G28" s="45">
        <v>0</v>
      </c>
      <c r="H28" s="45">
        <v>0</v>
      </c>
      <c r="I28" s="45">
        <v>0</v>
      </c>
      <c r="J28" s="45">
        <v>0</v>
      </c>
      <c r="K28" s="45">
        <v>0</v>
      </c>
      <c r="L28" s="45">
        <v>0</v>
      </c>
      <c r="M28" s="45">
        <v>0</v>
      </c>
      <c r="N28" s="45">
        <v>0</v>
      </c>
      <c r="O28" s="45">
        <v>0</v>
      </c>
      <c r="P28" s="45">
        <v>0</v>
      </c>
      <c r="Q28" s="46">
        <v>0</v>
      </c>
    </row>
    <row r="29" spans="2:17" ht="31.5" customHeight="1" x14ac:dyDescent="0.3">
      <c r="B29" s="26" t="s">
        <v>65</v>
      </c>
      <c r="C29" s="45">
        <v>549965</v>
      </c>
      <c r="D29" s="45">
        <v>388223</v>
      </c>
      <c r="E29" s="45">
        <v>388223</v>
      </c>
      <c r="F29" s="45">
        <v>0</v>
      </c>
      <c r="G29" s="45">
        <v>0</v>
      </c>
      <c r="H29" s="45">
        <v>223</v>
      </c>
      <c r="I29" s="45">
        <v>0</v>
      </c>
      <c r="J29" s="45">
        <v>0</v>
      </c>
      <c r="K29" s="45">
        <v>0</v>
      </c>
      <c r="L29" s="45">
        <v>0</v>
      </c>
      <c r="M29" s="45">
        <v>45327</v>
      </c>
      <c r="N29" s="45">
        <v>63363</v>
      </c>
      <c r="O29" s="45">
        <v>0</v>
      </c>
      <c r="P29" s="45">
        <v>0</v>
      </c>
      <c r="Q29" s="46">
        <v>956000</v>
      </c>
    </row>
    <row r="30" spans="2:17" ht="31.5" customHeight="1" x14ac:dyDescent="0.3">
      <c r="B30" s="26" t="s">
        <v>66</v>
      </c>
      <c r="C30" s="45">
        <v>0</v>
      </c>
      <c r="D30" s="45">
        <v>0</v>
      </c>
      <c r="E30" s="45">
        <v>0</v>
      </c>
      <c r="F30" s="45">
        <v>0</v>
      </c>
      <c r="G30" s="45">
        <v>0</v>
      </c>
      <c r="H30" s="45">
        <v>0</v>
      </c>
      <c r="I30" s="45">
        <v>0</v>
      </c>
      <c r="J30" s="45">
        <v>0</v>
      </c>
      <c r="K30" s="45">
        <v>0</v>
      </c>
      <c r="L30" s="45">
        <v>0</v>
      </c>
      <c r="M30" s="45">
        <v>0</v>
      </c>
      <c r="N30" s="45">
        <v>0</v>
      </c>
      <c r="O30" s="45">
        <v>0</v>
      </c>
      <c r="P30" s="45">
        <v>0</v>
      </c>
      <c r="Q30" s="46">
        <v>0</v>
      </c>
    </row>
    <row r="31" spans="2:17" ht="31.5" customHeight="1" x14ac:dyDescent="0.3">
      <c r="B31" s="26" t="s">
        <v>67</v>
      </c>
      <c r="C31" s="45">
        <v>1442208</v>
      </c>
      <c r="D31" s="45">
        <v>0</v>
      </c>
      <c r="E31" s="45">
        <v>0</v>
      </c>
      <c r="F31" s="45">
        <v>0</v>
      </c>
      <c r="G31" s="45">
        <v>125939</v>
      </c>
      <c r="H31" s="45">
        <v>0</v>
      </c>
      <c r="I31" s="45">
        <v>0</v>
      </c>
      <c r="J31" s="45">
        <v>0</v>
      </c>
      <c r="K31" s="45">
        <v>146524</v>
      </c>
      <c r="L31" s="45">
        <v>0</v>
      </c>
      <c r="M31" s="45">
        <v>0</v>
      </c>
      <c r="N31" s="45">
        <v>0</v>
      </c>
      <c r="O31" s="45">
        <v>0</v>
      </c>
      <c r="P31" s="45">
        <v>0</v>
      </c>
      <c r="Q31" s="46">
        <v>1295684</v>
      </c>
    </row>
    <row r="32" spans="2:17" ht="31.5" customHeight="1" x14ac:dyDescent="0.25">
      <c r="B32" s="97" t="s">
        <v>47</v>
      </c>
      <c r="C32" s="112">
        <f>SUM(C6:C31)</f>
        <v>20985942</v>
      </c>
      <c r="D32" s="112">
        <f t="shared" ref="D32:Q32" si="0">SUM(D6:D31)</f>
        <v>4694566</v>
      </c>
      <c r="E32" s="112">
        <f t="shared" si="0"/>
        <v>4694566</v>
      </c>
      <c r="F32" s="112">
        <f t="shared" si="0"/>
        <v>0</v>
      </c>
      <c r="G32" s="112">
        <f t="shared" si="0"/>
        <v>1692227</v>
      </c>
      <c r="H32" s="112">
        <f t="shared" si="0"/>
        <v>2706005</v>
      </c>
      <c r="I32" s="112">
        <f t="shared" si="0"/>
        <v>0</v>
      </c>
      <c r="J32" s="112">
        <f t="shared" si="0"/>
        <v>0</v>
      </c>
      <c r="K32" s="112">
        <f t="shared" si="0"/>
        <v>1659523</v>
      </c>
      <c r="L32" s="112">
        <f t="shared" si="0"/>
        <v>71678</v>
      </c>
      <c r="M32" s="112">
        <f t="shared" si="0"/>
        <v>247392</v>
      </c>
      <c r="N32" s="112">
        <f t="shared" si="0"/>
        <v>2432047</v>
      </c>
      <c r="O32" s="112">
        <f t="shared" si="0"/>
        <v>129642</v>
      </c>
      <c r="P32" s="112">
        <f t="shared" si="0"/>
        <v>139017</v>
      </c>
      <c r="Q32" s="112">
        <f t="shared" si="0"/>
        <v>23159295</v>
      </c>
    </row>
    <row r="33" spans="2:17" ht="31.5" customHeight="1" x14ac:dyDescent="0.25">
      <c r="B33" s="270" t="s">
        <v>48</v>
      </c>
      <c r="C33" s="271"/>
      <c r="D33" s="271"/>
      <c r="E33" s="271"/>
      <c r="F33" s="271"/>
      <c r="G33" s="271"/>
      <c r="H33" s="271"/>
      <c r="I33" s="271"/>
      <c r="J33" s="271"/>
      <c r="K33" s="271"/>
      <c r="L33" s="271"/>
      <c r="M33" s="271"/>
      <c r="N33" s="271"/>
      <c r="O33" s="271"/>
      <c r="P33" s="271"/>
      <c r="Q33" s="272"/>
    </row>
    <row r="34" spans="2:17" ht="31.5" customHeight="1" x14ac:dyDescent="0.3">
      <c r="B34" s="26" t="s">
        <v>49</v>
      </c>
      <c r="C34" s="45">
        <v>0</v>
      </c>
      <c r="D34" s="45">
        <v>0</v>
      </c>
      <c r="E34" s="45">
        <v>0</v>
      </c>
      <c r="F34" s="45">
        <v>0</v>
      </c>
      <c r="G34" s="45">
        <f>SUM(H34:K34)</f>
        <v>0</v>
      </c>
      <c r="H34" s="45">
        <v>0</v>
      </c>
      <c r="I34" s="45">
        <v>0</v>
      </c>
      <c r="J34" s="45">
        <v>0</v>
      </c>
      <c r="K34" s="45">
        <v>0</v>
      </c>
      <c r="L34" s="45">
        <v>0</v>
      </c>
      <c r="M34" s="45">
        <v>0</v>
      </c>
      <c r="N34" s="45">
        <v>0</v>
      </c>
      <c r="O34" s="45">
        <v>0</v>
      </c>
      <c r="P34" s="45">
        <v>0</v>
      </c>
      <c r="Q34" s="46">
        <v>0</v>
      </c>
    </row>
    <row r="35" spans="2:17" ht="31.5" customHeight="1" x14ac:dyDescent="0.3">
      <c r="B35" s="26" t="s">
        <v>82</v>
      </c>
      <c r="C35" s="45">
        <v>0</v>
      </c>
      <c r="D35" s="45">
        <v>0</v>
      </c>
      <c r="E35" s="45">
        <v>0</v>
      </c>
      <c r="F35" s="45">
        <v>0</v>
      </c>
      <c r="G35" s="45">
        <f t="shared" ref="G35:G36" si="1">SUM(H35:K35)</f>
        <v>0</v>
      </c>
      <c r="H35" s="45">
        <v>0</v>
      </c>
      <c r="I35" s="45">
        <v>0</v>
      </c>
      <c r="J35" s="45">
        <v>0</v>
      </c>
      <c r="K35" s="45">
        <v>0</v>
      </c>
      <c r="L35" s="45">
        <v>0</v>
      </c>
      <c r="M35" s="45">
        <v>0</v>
      </c>
      <c r="N35" s="45">
        <v>0</v>
      </c>
      <c r="O35" s="45">
        <v>0</v>
      </c>
      <c r="P35" s="45">
        <v>0</v>
      </c>
      <c r="Q35" s="46">
        <v>0</v>
      </c>
    </row>
    <row r="36" spans="2:17" ht="31.5" customHeight="1" x14ac:dyDescent="0.3">
      <c r="B36" s="26" t="s">
        <v>50</v>
      </c>
      <c r="C36" s="45">
        <v>0</v>
      </c>
      <c r="D36" s="45">
        <v>0</v>
      </c>
      <c r="E36" s="45">
        <v>0</v>
      </c>
      <c r="F36" s="45">
        <v>0</v>
      </c>
      <c r="G36" s="45">
        <f t="shared" si="1"/>
        <v>0</v>
      </c>
      <c r="H36" s="45">
        <v>0</v>
      </c>
      <c r="I36" s="45">
        <v>0</v>
      </c>
      <c r="J36" s="45">
        <v>0</v>
      </c>
      <c r="K36" s="45">
        <v>0</v>
      </c>
      <c r="L36" s="45">
        <v>0</v>
      </c>
      <c r="M36" s="45">
        <v>0</v>
      </c>
      <c r="N36" s="45">
        <v>0</v>
      </c>
      <c r="O36" s="45">
        <v>0</v>
      </c>
      <c r="P36" s="45">
        <v>0</v>
      </c>
      <c r="Q36" s="46">
        <v>0</v>
      </c>
    </row>
    <row r="37" spans="2:17" ht="31.5" customHeight="1" x14ac:dyDescent="0.25">
      <c r="B37" s="97" t="s">
        <v>47</v>
      </c>
      <c r="C37" s="112">
        <f>SUM(C34:C36)</f>
        <v>0</v>
      </c>
      <c r="D37" s="112">
        <f t="shared" ref="D37:Q37" si="2">SUM(D34:D36)</f>
        <v>0</v>
      </c>
      <c r="E37" s="112">
        <f t="shared" si="2"/>
        <v>0</v>
      </c>
      <c r="F37" s="112">
        <f t="shared" si="2"/>
        <v>0</v>
      </c>
      <c r="G37" s="112">
        <f t="shared" si="2"/>
        <v>0</v>
      </c>
      <c r="H37" s="112">
        <f t="shared" si="2"/>
        <v>0</v>
      </c>
      <c r="I37" s="112">
        <f t="shared" si="2"/>
        <v>0</v>
      </c>
      <c r="J37" s="112">
        <f t="shared" si="2"/>
        <v>0</v>
      </c>
      <c r="K37" s="112">
        <f t="shared" si="2"/>
        <v>0</v>
      </c>
      <c r="L37" s="112">
        <f t="shared" si="2"/>
        <v>0</v>
      </c>
      <c r="M37" s="112">
        <f t="shared" si="2"/>
        <v>0</v>
      </c>
      <c r="N37" s="112">
        <f t="shared" si="2"/>
        <v>0</v>
      </c>
      <c r="O37" s="112">
        <f t="shared" si="2"/>
        <v>0</v>
      </c>
      <c r="P37" s="112">
        <f t="shared" si="2"/>
        <v>0</v>
      </c>
      <c r="Q37" s="112">
        <f t="shared" si="2"/>
        <v>0</v>
      </c>
    </row>
    <row r="38" spans="2:17" ht="21.75" customHeight="1" x14ac:dyDescent="0.25">
      <c r="B38" s="274" t="s">
        <v>52</v>
      </c>
      <c r="C38" s="274"/>
      <c r="D38" s="274"/>
      <c r="E38" s="274"/>
      <c r="F38" s="274"/>
      <c r="G38" s="274"/>
      <c r="H38" s="274"/>
      <c r="I38" s="274"/>
      <c r="J38" s="274"/>
      <c r="K38" s="274"/>
      <c r="L38" s="274"/>
      <c r="M38" s="274"/>
      <c r="N38" s="274"/>
      <c r="O38" s="274"/>
      <c r="P38" s="274"/>
      <c r="Q38" s="274"/>
    </row>
    <row r="39" spans="2:17" ht="21.75" customHeight="1" x14ac:dyDescent="0.25">
      <c r="C39" s="38"/>
      <c r="D39" s="38"/>
      <c r="E39" s="38"/>
      <c r="F39" s="38"/>
      <c r="G39" s="38"/>
      <c r="H39" s="38"/>
      <c r="I39" s="38"/>
      <c r="J39" s="38"/>
      <c r="K39" s="38"/>
      <c r="L39" s="38"/>
      <c r="M39" s="38"/>
      <c r="N39" s="38"/>
      <c r="O39" s="38"/>
      <c r="P39" s="38"/>
      <c r="Q39" s="44"/>
    </row>
  </sheetData>
  <sheetProtection password="E931" sheet="1" objects="1" scenarios="1"/>
  <mergeCells count="4">
    <mergeCell ref="B3:Q3"/>
    <mergeCell ref="B5:Q5"/>
    <mergeCell ref="B33:Q33"/>
    <mergeCell ref="B38:Q38"/>
  </mergeCells>
  <pageMargins left="0.7" right="0.7" top="0.75" bottom="0.75" header="0.3" footer="0.3"/>
  <pageSetup paperSize="9" scale="40" orientation="landscape" r:id="rId1"/>
  <ignoredErrors>
    <ignoredError sqref="G34:G3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6</vt:i4>
      </vt:variant>
    </vt:vector>
  </HeadingPairs>
  <TitlesOfParts>
    <vt:vector size="36" baseType="lpstr">
      <vt:lpstr>Details</vt:lpstr>
      <vt:lpstr>Acknowledgement</vt:lpstr>
      <vt:lpstr>Table of Contents</vt:lpstr>
      <vt:lpstr>APPENDIX 1 </vt:lpstr>
      <vt:lpstr>APPENDIX 2</vt:lpstr>
      <vt:lpstr>APPENDIX 3</vt:lpstr>
      <vt:lpstr>APPENDIX 4</vt:lpstr>
      <vt:lpstr>APPENDIX 5</vt:lpstr>
      <vt:lpstr>APPENDIX 6</vt:lpstr>
      <vt:lpstr>APPENDIX 7</vt:lpstr>
      <vt:lpstr>APPENDIX 8</vt:lpstr>
      <vt:lpstr>APPENDIX 9</vt:lpstr>
      <vt:lpstr>APPENDIX 10</vt:lpstr>
      <vt:lpstr>APPENDIX 11</vt:lpstr>
      <vt:lpstr>APPENDIX 12</vt:lpstr>
      <vt:lpstr>APPENDIX 13</vt:lpstr>
      <vt:lpstr>APPENDIX 14</vt:lpstr>
      <vt:lpstr>APPENDIX 15</vt:lpstr>
      <vt:lpstr>APPENDIX 16</vt:lpstr>
      <vt:lpstr>APPENDIX 17</vt:lpstr>
      <vt:lpstr>APPENDIX 18</vt:lpstr>
      <vt:lpstr>Sheet1</vt:lpstr>
      <vt:lpstr>APPENDIX 19</vt:lpstr>
      <vt:lpstr>APPENDIX 20 i</vt:lpstr>
      <vt:lpstr>APPENDIX 20 ii</vt:lpstr>
      <vt:lpstr>APPENDIX 20 iii</vt:lpstr>
      <vt:lpstr>APPENDIX 21 i</vt:lpstr>
      <vt:lpstr>APPENDIX 21 ii</vt:lpstr>
      <vt:lpstr>APPENDIX 21 iii</vt:lpstr>
      <vt:lpstr>APPENDIX  21 iv</vt:lpstr>
      <vt:lpstr>Acknowledgement!Print_Area</vt:lpstr>
      <vt:lpstr>'APPENDIX 1 '!Print_Area</vt:lpstr>
      <vt:lpstr>'APPENDIX 20 iii'!Print_Area</vt:lpstr>
      <vt:lpstr>'APPENDIX 4'!Print_Area</vt:lpstr>
      <vt:lpstr>Details!Print_Area</vt:lpstr>
      <vt:lpstr>'Table of Contents'!Print_Area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Gerald Kago</cp:lastModifiedBy>
  <cp:lastPrinted>2016-11-30T12:33:10Z</cp:lastPrinted>
  <dcterms:created xsi:type="dcterms:W3CDTF">2014-08-15T11:20:55Z</dcterms:created>
  <dcterms:modified xsi:type="dcterms:W3CDTF">2017-03-21T06:00:38Z</dcterms:modified>
</cp:coreProperties>
</file>